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2/"/>
    </mc:Choice>
  </mc:AlternateContent>
  <xr:revisionPtr revIDLastSave="0" documentId="8_{523944A0-D018-461C-B57D-387811D87B4E}" xr6:coauthVersionLast="47" xr6:coauthVersionMax="47" xr10:uidLastSave="{00000000-0000-0000-0000-000000000000}"/>
  <bookViews>
    <workbookView xWindow="28680" yWindow="-2070" windowWidth="29040" windowHeight="15840" xr2:uid="{C7CEC8BA-823E-4871-9759-B2ADFCDE4708}"/>
  </bookViews>
  <sheets>
    <sheet name="yfirlit 2021" sheetId="1" r:id="rId1"/>
    <sheet name="kennarar 202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R6" i="2"/>
  <c r="U40" i="2"/>
  <c r="R40" i="2"/>
  <c r="M40" i="2"/>
  <c r="L40" i="2"/>
  <c r="N40" i="2" s="1"/>
  <c r="K40" i="2"/>
  <c r="H40" i="2"/>
  <c r="E40" i="2"/>
  <c r="U39" i="2"/>
  <c r="R39" i="2"/>
  <c r="M39" i="2"/>
  <c r="L39" i="2"/>
  <c r="N39" i="2" s="1"/>
  <c r="K39" i="2"/>
  <c r="H39" i="2"/>
  <c r="E39" i="2"/>
  <c r="U38" i="2"/>
  <c r="R38" i="2"/>
  <c r="M38" i="2"/>
  <c r="L38" i="2"/>
  <c r="N38" i="2" s="1"/>
  <c r="K38" i="2"/>
  <c r="H38" i="2"/>
  <c r="E38" i="2"/>
  <c r="U37" i="2"/>
  <c r="R37" i="2"/>
  <c r="M37" i="2"/>
  <c r="L37" i="2"/>
  <c r="K37" i="2"/>
  <c r="H37" i="2"/>
  <c r="E37" i="2"/>
  <c r="U36" i="2"/>
  <c r="R36" i="2"/>
  <c r="M36" i="2"/>
  <c r="L36" i="2"/>
  <c r="N36" i="2" s="1"/>
  <c r="K36" i="2"/>
  <c r="H36" i="2"/>
  <c r="E36" i="2"/>
  <c r="U35" i="2"/>
  <c r="R35" i="2"/>
  <c r="M35" i="2"/>
  <c r="L35" i="2"/>
  <c r="K35" i="2"/>
  <c r="H35" i="2"/>
  <c r="E35" i="2"/>
  <c r="T34" i="2"/>
  <c r="U34" i="2" s="1"/>
  <c r="S34" i="2"/>
  <c r="Q34" i="2"/>
  <c r="P34" i="2"/>
  <c r="J34" i="2"/>
  <c r="I34" i="2"/>
  <c r="G34" i="2"/>
  <c r="F34" i="2"/>
  <c r="D34" i="2"/>
  <c r="M34" i="2" s="1"/>
  <c r="C34" i="2"/>
  <c r="U32" i="2"/>
  <c r="R32" i="2"/>
  <c r="M32" i="2"/>
  <c r="N32" i="2" s="1"/>
  <c r="L32" i="2"/>
  <c r="K32" i="2"/>
  <c r="H32" i="2"/>
  <c r="E32" i="2"/>
  <c r="U31" i="2"/>
  <c r="R31" i="2"/>
  <c r="M31" i="2"/>
  <c r="L31" i="2"/>
  <c r="N31" i="2" s="1"/>
  <c r="K31" i="2"/>
  <c r="H31" i="2"/>
  <c r="E31" i="2"/>
  <c r="U30" i="2"/>
  <c r="R30" i="2"/>
  <c r="M30" i="2"/>
  <c r="L30" i="2"/>
  <c r="K30" i="2"/>
  <c r="H30" i="2"/>
  <c r="E30" i="2"/>
  <c r="U29" i="2"/>
  <c r="R29" i="2"/>
  <c r="M29" i="2"/>
  <c r="L29" i="2"/>
  <c r="N29" i="2" s="1"/>
  <c r="K29" i="2"/>
  <c r="K28" i="2" s="1"/>
  <c r="H29" i="2"/>
  <c r="E29" i="2"/>
  <c r="T28" i="2"/>
  <c r="S28" i="2"/>
  <c r="Q28" i="2"/>
  <c r="P28" i="2"/>
  <c r="J28" i="2"/>
  <c r="I28" i="2"/>
  <c r="G28" i="2"/>
  <c r="M28" i="2" s="1"/>
  <c r="F28" i="2"/>
  <c r="D28" i="2"/>
  <c r="C28" i="2"/>
  <c r="U26" i="2"/>
  <c r="R26" i="2"/>
  <c r="M26" i="2"/>
  <c r="L26" i="2"/>
  <c r="N26" i="2" s="1"/>
  <c r="K26" i="2"/>
  <c r="H26" i="2"/>
  <c r="H22" i="2" s="1"/>
  <c r="E26" i="2"/>
  <c r="U25" i="2"/>
  <c r="R25" i="2"/>
  <c r="M25" i="2"/>
  <c r="L25" i="2"/>
  <c r="N25" i="2" s="1"/>
  <c r="K25" i="2"/>
  <c r="K22" i="2" s="1"/>
  <c r="H25" i="2"/>
  <c r="E25" i="2"/>
  <c r="U24" i="2"/>
  <c r="R24" i="2"/>
  <c r="M24" i="2"/>
  <c r="L24" i="2"/>
  <c r="N24" i="2" s="1"/>
  <c r="K24" i="2"/>
  <c r="H24" i="2"/>
  <c r="E24" i="2"/>
  <c r="U23" i="2"/>
  <c r="R23" i="2"/>
  <c r="M23" i="2"/>
  <c r="L23" i="2"/>
  <c r="K23" i="2"/>
  <c r="H23" i="2"/>
  <c r="E23" i="2"/>
  <c r="T22" i="2"/>
  <c r="S22" i="2"/>
  <c r="U22" i="2" s="1"/>
  <c r="Q22" i="2"/>
  <c r="P22" i="2"/>
  <c r="R22" i="2" s="1"/>
  <c r="J22" i="2"/>
  <c r="I22" i="2"/>
  <c r="G22" i="2"/>
  <c r="F22" i="2"/>
  <c r="D22" i="2"/>
  <c r="C22" i="2"/>
  <c r="U20" i="2"/>
  <c r="R20" i="2"/>
  <c r="M20" i="2"/>
  <c r="L20" i="2"/>
  <c r="N20" i="2" s="1"/>
  <c r="K20" i="2"/>
  <c r="H20" i="2"/>
  <c r="E20" i="2"/>
  <c r="U19" i="2"/>
  <c r="R19" i="2"/>
  <c r="M19" i="2"/>
  <c r="L19" i="2"/>
  <c r="N19" i="2" s="1"/>
  <c r="K19" i="2"/>
  <c r="H19" i="2"/>
  <c r="E19" i="2"/>
  <c r="U18" i="2"/>
  <c r="R18" i="2"/>
  <c r="M18" i="2"/>
  <c r="L18" i="2"/>
  <c r="N18" i="2" s="1"/>
  <c r="K18" i="2"/>
  <c r="K14" i="2" s="1"/>
  <c r="H18" i="2"/>
  <c r="E18" i="2"/>
  <c r="U17" i="2"/>
  <c r="R17" i="2"/>
  <c r="M17" i="2"/>
  <c r="L17" i="2"/>
  <c r="N17" i="2" s="1"/>
  <c r="K17" i="2"/>
  <c r="H17" i="2"/>
  <c r="E17" i="2"/>
  <c r="U16" i="2"/>
  <c r="R16" i="2"/>
  <c r="M16" i="2"/>
  <c r="L16" i="2"/>
  <c r="K16" i="2"/>
  <c r="H16" i="2"/>
  <c r="E16" i="2"/>
  <c r="U15" i="2"/>
  <c r="R15" i="2"/>
  <c r="M15" i="2"/>
  <c r="L15" i="2"/>
  <c r="N15" i="2" s="1"/>
  <c r="K15" i="2"/>
  <c r="H15" i="2"/>
  <c r="E15" i="2"/>
  <c r="T14" i="2"/>
  <c r="S14" i="2"/>
  <c r="U14" i="2" s="1"/>
  <c r="Q14" i="2"/>
  <c r="R14" i="2" s="1"/>
  <c r="P14" i="2"/>
  <c r="J14" i="2"/>
  <c r="I14" i="2"/>
  <c r="L14" i="2" s="1"/>
  <c r="H14" i="2"/>
  <c r="G14" i="2"/>
  <c r="F14" i="2"/>
  <c r="D14" i="2"/>
  <c r="C14" i="2"/>
  <c r="U12" i="2"/>
  <c r="R12" i="2"/>
  <c r="M12" i="2"/>
  <c r="L12" i="2"/>
  <c r="N12" i="2" s="1"/>
  <c r="K12" i="2"/>
  <c r="H12" i="2"/>
  <c r="E12" i="2"/>
  <c r="U11" i="2"/>
  <c r="R11" i="2"/>
  <c r="M11" i="2"/>
  <c r="L11" i="2"/>
  <c r="N11" i="2" s="1"/>
  <c r="K11" i="2"/>
  <c r="H11" i="2"/>
  <c r="E11" i="2"/>
  <c r="U10" i="2"/>
  <c r="R10" i="2"/>
  <c r="M10" i="2"/>
  <c r="L10" i="2"/>
  <c r="N10" i="2" s="1"/>
  <c r="K10" i="2"/>
  <c r="H10" i="2"/>
  <c r="E10" i="2"/>
  <c r="U9" i="2"/>
  <c r="R9" i="2"/>
  <c r="M9" i="2"/>
  <c r="L9" i="2"/>
  <c r="N9" i="2" s="1"/>
  <c r="K9" i="2"/>
  <c r="H9" i="2"/>
  <c r="E9" i="2"/>
  <c r="U8" i="2"/>
  <c r="R8" i="2"/>
  <c r="M8" i="2"/>
  <c r="L8" i="2"/>
  <c r="N8" i="2" s="1"/>
  <c r="K8" i="2"/>
  <c r="H8" i="2"/>
  <c r="E8" i="2"/>
  <c r="U7" i="2"/>
  <c r="R7" i="2"/>
  <c r="M7" i="2"/>
  <c r="L7" i="2"/>
  <c r="K7" i="2"/>
  <c r="H7" i="2"/>
  <c r="E7" i="2"/>
  <c r="T6" i="2"/>
  <c r="T43" i="2" s="1"/>
  <c r="S6" i="2"/>
  <c r="Q6" i="2"/>
  <c r="Q43" i="2" s="1"/>
  <c r="P6" i="2"/>
  <c r="P43" i="2" s="1"/>
  <c r="J6" i="2"/>
  <c r="I6" i="2"/>
  <c r="G6" i="2"/>
  <c r="F6" i="2"/>
  <c r="D6" i="2"/>
  <c r="C6" i="2"/>
  <c r="L6" i="2" s="1"/>
  <c r="E37" i="1"/>
  <c r="D37" i="1"/>
  <c r="C37" i="1"/>
  <c r="B37" i="1"/>
  <c r="F36" i="1"/>
  <c r="F35" i="1"/>
  <c r="F37" i="1" s="1"/>
  <c r="E30" i="1"/>
  <c r="D30" i="1"/>
  <c r="C30" i="1"/>
  <c r="B30" i="1"/>
  <c r="F29" i="1"/>
  <c r="F28" i="1"/>
  <c r="F30" i="1" s="1"/>
  <c r="J23" i="1"/>
  <c r="I23" i="1"/>
  <c r="H23" i="1"/>
  <c r="G23" i="1"/>
  <c r="F23" i="1"/>
  <c r="E23" i="1"/>
  <c r="D23" i="1"/>
  <c r="C23" i="1"/>
  <c r="B23" i="1"/>
  <c r="K22" i="1"/>
  <c r="K21" i="1"/>
  <c r="K23" i="1" s="1"/>
  <c r="J6" i="1"/>
  <c r="I6" i="1"/>
  <c r="C16" i="1" s="1"/>
  <c r="H6" i="1"/>
  <c r="C15" i="1" s="1"/>
  <c r="G6" i="1"/>
  <c r="C14" i="1" s="1"/>
  <c r="J5" i="1"/>
  <c r="I5" i="1"/>
  <c r="F5" i="1"/>
  <c r="J4" i="1"/>
  <c r="I4" i="1"/>
  <c r="F4" i="1"/>
  <c r="F6" i="1" s="1"/>
  <c r="B10" i="1" s="1"/>
  <c r="H6" i="2" l="1"/>
  <c r="H43" i="2" s="1"/>
  <c r="K6" i="2"/>
  <c r="K43" i="2" s="1"/>
  <c r="J43" i="2"/>
  <c r="K34" i="2"/>
  <c r="N7" i="2"/>
  <c r="M14" i="2"/>
  <c r="N16" i="2"/>
  <c r="L22" i="2"/>
  <c r="L43" i="2" s="1"/>
  <c r="N23" i="2"/>
  <c r="R28" i="2"/>
  <c r="N30" i="2"/>
  <c r="R34" i="2"/>
  <c r="N35" i="2"/>
  <c r="U6" i="2"/>
  <c r="U43" i="2" s="1"/>
  <c r="G43" i="2"/>
  <c r="C43" i="2"/>
  <c r="M6" i="2"/>
  <c r="M43" i="2" s="1"/>
  <c r="S43" i="2"/>
  <c r="U28" i="2"/>
  <c r="F43" i="2"/>
  <c r="E28" i="2"/>
  <c r="E6" i="2"/>
  <c r="N6" i="2" s="1"/>
  <c r="E22" i="2"/>
  <c r="N22" i="2" s="1"/>
  <c r="H28" i="2"/>
  <c r="E34" i="2"/>
  <c r="E43" i="2" s="1"/>
  <c r="E14" i="2"/>
  <c r="N14" i="2" s="1"/>
  <c r="M22" i="2"/>
  <c r="I43" i="2"/>
  <c r="H34" i="2"/>
  <c r="N37" i="2"/>
  <c r="N28" i="2"/>
  <c r="D43" i="2"/>
  <c r="L34" i="2"/>
  <c r="L28" i="2"/>
  <c r="R43" i="2" l="1"/>
  <c r="N34" i="2"/>
  <c r="N43" i="2" s="1"/>
  <c r="E5" i="1" l="1"/>
  <c r="E4" i="1" l="1"/>
  <c r="E6" i="1" s="1"/>
  <c r="B11" i="1" s="1"/>
  <c r="D4" i="1"/>
  <c r="D6" i="1" s="1"/>
  <c r="C4" i="1"/>
  <c r="D5" i="1"/>
  <c r="C5" i="1"/>
  <c r="B4" i="1"/>
  <c r="B5" i="1"/>
  <c r="C6" i="1" l="1"/>
  <c r="B9" i="1" s="1"/>
  <c r="K5" i="1"/>
  <c r="B6" i="1"/>
  <c r="K4" i="1"/>
  <c r="K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 Dagmar Steinsson</author>
  </authors>
  <commentList>
    <comment ref="J4" authorId="0" shapeId="0" xr:uid="{C1B38D90-AAAD-49B7-A1C6-F7A60028A574}">
      <text>
        <r>
          <rPr>
            <sz val="9"/>
            <color indexed="81"/>
            <rFont val="Tahoma"/>
            <family val="2"/>
          </rPr>
          <t xml:space="preserve">Stofnanir utan sviða og miðlægrar stjórnsýslu 27 konur
</t>
        </r>
      </text>
    </comment>
    <comment ref="J5" authorId="0" shapeId="0" xr:uid="{9222D32C-87BE-4D0B-BAB3-94824273B5A7}">
      <text>
        <r>
          <rPr>
            <sz val="9"/>
            <color indexed="81"/>
            <rFont val="Tahoma"/>
            <family val="2"/>
          </rPr>
          <t>Stofnanir utan sviða og miðlægrar stjórnsýslu 8 karlar</t>
        </r>
      </text>
    </comment>
    <comment ref="A16" authorId="0" shapeId="0" xr:uid="{574122BD-686C-47B5-8E23-5C743943005E}">
      <text>
        <r>
          <rPr>
            <sz val="9"/>
            <color indexed="81"/>
            <rFont val="Tahoma"/>
            <family val="2"/>
          </rPr>
          <t xml:space="preserve">Fræðasvið, miðlægt og stofnanir.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 Dagmar Steinsson</author>
  </authors>
  <commentList>
    <comment ref="I16" authorId="0" shapeId="0" xr:uid="{2A7EF016-A188-4673-B1AF-27A11E3CED6B}">
      <text>
        <r>
          <rPr>
            <b/>
            <sz val="9"/>
            <color indexed="81"/>
            <rFont val="Tahoma"/>
            <family val="2"/>
          </rPr>
          <t xml:space="preserve">2 Gestaprófessorar
</t>
        </r>
      </text>
    </comment>
  </commentList>
</comments>
</file>

<file path=xl/sharedStrings.xml><?xml version="1.0" encoding="utf-8"?>
<sst xmlns="http://schemas.openxmlformats.org/spreadsheetml/2006/main" count="122" uniqueCount="71">
  <si>
    <t>Háskóli Íslands (með Raunvísindastofnun)</t>
  </si>
  <si>
    <t>Fjöldi einstaklinga 2021</t>
  </si>
  <si>
    <t xml:space="preserve"> </t>
  </si>
  <si>
    <t>2. Fræðasvið</t>
  </si>
  <si>
    <t>1. Miðlægt</t>
  </si>
  <si>
    <t>Prófessorar</t>
  </si>
  <si>
    <t xml:space="preserve">Dósentar </t>
  </si>
  <si>
    <t>Lektorar</t>
  </si>
  <si>
    <t>Aðjúnktar I og 2</t>
  </si>
  <si>
    <t>Sérfræðingar, fræðimenn og vísindamenn</t>
  </si>
  <si>
    <t>Rannsóknarfólk</t>
  </si>
  <si>
    <t xml:space="preserve">Tæknifólk </t>
  </si>
  <si>
    <t xml:space="preserve">Skrifstofufólk  </t>
  </si>
  <si>
    <t>Skrifstofufólk</t>
  </si>
  <si>
    <t>Alls í HÍ 1.12.2021</t>
  </si>
  <si>
    <t xml:space="preserve">Konur </t>
  </si>
  <si>
    <t xml:space="preserve">Karlar </t>
  </si>
  <si>
    <t>Alls</t>
  </si>
  <si>
    <t>Samantekt</t>
  </si>
  <si>
    <t>Akademískir kennarar</t>
  </si>
  <si>
    <t>Sérfræðingar</t>
  </si>
  <si>
    <t>Aðjúnktar 1 og 2</t>
  </si>
  <si>
    <t>Annað starfsfólk:</t>
  </si>
  <si>
    <t xml:space="preserve">Skrifstofufólk </t>
  </si>
  <si>
    <t>Heildar fjöldi</t>
  </si>
  <si>
    <t>Starfsígildi 2021</t>
  </si>
  <si>
    <t>Aðjúnktar</t>
  </si>
  <si>
    <t>Raunvísindastofnun - fjöldi starfsmanna</t>
  </si>
  <si>
    <t>Tæknifólk</t>
  </si>
  <si>
    <t>Alls í RH 1.12.2021</t>
  </si>
  <si>
    <t>Raunvísindastofnun - starfsígildi</t>
  </si>
  <si>
    <t>Starfsmenn Háskóla Íslands 2021 - Kennarar</t>
  </si>
  <si>
    <t>Dósentar</t>
  </si>
  <si>
    <t>Samtals</t>
  </si>
  <si>
    <t>Aðjúnktar I</t>
  </si>
  <si>
    <t>Aðjúnktar II</t>
  </si>
  <si>
    <t>Karlar</t>
  </si>
  <si>
    <t>Konur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</si>
  <si>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</si>
  <si>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</si>
  <si>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</si>
  <si>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</si>
  <si>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</si>
  <si>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</si>
  <si>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Félagsfræði-, mannfræði- og þjóðfræðideild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</si>
  <si>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</si>
  <si>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</si>
  <si>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</si>
  <si>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</si>
  <si>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</si>
  <si>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</si>
  <si>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</si>
  <si>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Hugvísindasvið</t>
  </si>
  <si>
    <t>Guðfræði- og trúarbragðadeild</t>
  </si>
  <si>
    <t>Íslensku- og menningardeild</t>
  </si>
  <si>
    <t>Mála- og menningardeild</t>
  </si>
  <si>
    <t>Menntavísindasvið</t>
  </si>
  <si>
    <t>Deild faggreinakennslu</t>
  </si>
  <si>
    <t>Deild heilsueflingar, íþrótta og tómstunda</t>
  </si>
  <si>
    <t>Deild kennslu- og menntunarfræði</t>
  </si>
  <si>
    <t>Deild menntunar og margbreytileika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</si>
  <si>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</si>
  <si>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</si>
  <si>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</si>
  <si>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</si>
  <si>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</si>
  <si>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</si>
  <si>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</si>
  <si>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Alls:</t>
  </si>
  <si>
    <t>Starfsmenn sem sinna hlutastarfi í tveimur deildum teljast tvöfalt í þessari töflu.</t>
  </si>
  <si>
    <t>Deild heimspeki, sagnfræði og fornleifafræði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</si>
</sst>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rgb="FFFFFFFF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sz val="18"/>
      <color rgb="FFFFFFFF"/>
      <name val="Tahoma"/>
      <family val="2"/>
    </font>
    <font>
      <b/>
      <sz val="10"/>
      <color rgb="FFFFFFFF"/>
      <name val="Tahoma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4" fillId="2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5" fillId="3" borderId="5" xfId="0" applyFont="1" applyFill="1" applyBorder="1"/>
    <xf numFmtId="41" fontId="5" fillId="3" borderId="4" xfId="1" applyFont="1" applyFill="1" applyBorder="1"/>
    <xf numFmtId="41" fontId="5" fillId="3" borderId="7" xfId="1" applyFont="1" applyFill="1" applyBorder="1"/>
    <xf numFmtId="41" fontId="5" fillId="3" borderId="5" xfId="1" applyFont="1" applyFill="1" applyBorder="1"/>
    <xf numFmtId="41" fontId="5" fillId="3" borderId="8" xfId="1" applyFont="1" applyFill="1" applyBorder="1"/>
    <xf numFmtId="41" fontId="5" fillId="3" borderId="6" xfId="1" applyFont="1" applyFill="1" applyBorder="1"/>
    <xf numFmtId="0" fontId="5" fillId="4" borderId="5" xfId="0" applyFont="1" applyFill="1" applyBorder="1"/>
    <xf numFmtId="41" fontId="5" fillId="4" borderId="4" xfId="1" applyFont="1" applyFill="1" applyBorder="1"/>
    <xf numFmtId="41" fontId="5" fillId="4" borderId="7" xfId="1" applyFont="1" applyFill="1" applyBorder="1"/>
    <xf numFmtId="41" fontId="5" fillId="4" borderId="5" xfId="1" applyFont="1" applyFill="1" applyBorder="1"/>
    <xf numFmtId="41" fontId="5" fillId="4" borderId="8" xfId="1" applyFont="1" applyFill="1" applyBorder="1"/>
    <xf numFmtId="41" fontId="5" fillId="4" borderId="6" xfId="1" applyFont="1" applyFill="1" applyBorder="1"/>
    <xf numFmtId="0" fontId="9" fillId="0" borderId="5" xfId="0" applyFont="1" applyBorder="1"/>
    <xf numFmtId="41" fontId="9" fillId="0" borderId="4" xfId="1" applyFont="1" applyFill="1" applyBorder="1"/>
    <xf numFmtId="0" fontId="10" fillId="0" borderId="0" xfId="0" applyFont="1"/>
    <xf numFmtId="0" fontId="9" fillId="0" borderId="0" xfId="0" applyFont="1"/>
    <xf numFmtId="0" fontId="8" fillId="0" borderId="9" xfId="0" applyFont="1" applyBorder="1"/>
    <xf numFmtId="41" fontId="8" fillId="0" borderId="10" xfId="1" applyFont="1" applyFill="1" applyBorder="1"/>
    <xf numFmtId="41" fontId="5" fillId="0" borderId="11" xfId="1" applyFont="1" applyFill="1" applyBorder="1"/>
    <xf numFmtId="41" fontId="5" fillId="0" borderId="0" xfId="0" applyNumberFormat="1" applyFont="1"/>
    <xf numFmtId="41" fontId="8" fillId="0" borderId="4" xfId="1" applyFont="1" applyFill="1" applyBorder="1"/>
    <xf numFmtId="41" fontId="5" fillId="0" borderId="12" xfId="1" applyFont="1" applyFill="1" applyBorder="1"/>
    <xf numFmtId="41" fontId="7" fillId="0" borderId="4" xfId="1" applyFont="1" applyFill="1" applyBorder="1"/>
    <xf numFmtId="41" fontId="9" fillId="0" borderId="12" xfId="1" applyFont="1" applyFill="1" applyBorder="1"/>
    <xf numFmtId="0" fontId="11" fillId="0" borderId="4" xfId="0" applyFont="1" applyBorder="1"/>
    <xf numFmtId="41" fontId="5" fillId="0" borderId="4" xfId="1" applyFont="1" applyFill="1" applyBorder="1"/>
    <xf numFmtId="41" fontId="8" fillId="0" borderId="12" xfId="1" applyFont="1" applyFill="1" applyBorder="1"/>
    <xf numFmtId="0" fontId="11" fillId="0" borderId="5" xfId="0" applyFont="1" applyBorder="1"/>
    <xf numFmtId="0" fontId="11" fillId="0" borderId="13" xfId="0" applyFont="1" applyBorder="1"/>
    <xf numFmtId="41" fontId="8" fillId="0" borderId="14" xfId="1" applyFont="1" applyFill="1" applyBorder="1"/>
    <xf numFmtId="41" fontId="5" fillId="0" borderId="15" xfId="1" applyFont="1" applyFill="1" applyBorder="1"/>
    <xf numFmtId="0" fontId="7" fillId="0" borderId="16" xfId="0" applyFont="1" applyBorder="1"/>
    <xf numFmtId="0" fontId="8" fillId="0" borderId="0" xfId="0" applyFont="1"/>
    <xf numFmtId="0" fontId="6" fillId="0" borderId="17" xfId="0" applyFont="1" applyBorder="1"/>
    <xf numFmtId="0" fontId="5" fillId="0" borderId="18" xfId="0" applyFont="1" applyBorder="1"/>
    <xf numFmtId="0" fontId="5" fillId="0" borderId="16" xfId="0" applyFont="1" applyBorder="1"/>
    <xf numFmtId="0" fontId="8" fillId="0" borderId="19" xfId="0" applyFont="1" applyBorder="1"/>
    <xf numFmtId="0" fontId="8" fillId="0" borderId="20" xfId="0" applyFont="1" applyBorder="1"/>
    <xf numFmtId="0" fontId="5" fillId="3" borderId="6" xfId="0" applyFont="1" applyFill="1" applyBorder="1"/>
    <xf numFmtId="164" fontId="5" fillId="3" borderId="4" xfId="1" applyNumberFormat="1" applyFont="1" applyFill="1" applyBorder="1"/>
    <xf numFmtId="164" fontId="5" fillId="3" borderId="5" xfId="1" applyNumberFormat="1" applyFont="1" applyFill="1" applyBorder="1"/>
    <xf numFmtId="164" fontId="5" fillId="3" borderId="6" xfId="1" applyNumberFormat="1" applyFont="1" applyFill="1" applyBorder="1"/>
    <xf numFmtId="41" fontId="5" fillId="3" borderId="20" xfId="1" applyFont="1" applyFill="1" applyBorder="1"/>
    <xf numFmtId="0" fontId="5" fillId="4" borderId="6" xfId="0" applyFont="1" applyFill="1" applyBorder="1"/>
    <xf numFmtId="164" fontId="5" fillId="4" borderId="4" xfId="1" applyNumberFormat="1" applyFont="1" applyFill="1" applyBorder="1"/>
    <xf numFmtId="164" fontId="5" fillId="4" borderId="5" xfId="1" applyNumberFormat="1" applyFont="1" applyFill="1" applyBorder="1"/>
    <xf numFmtId="164" fontId="5" fillId="4" borderId="6" xfId="1" applyNumberFormat="1" applyFont="1" applyFill="1" applyBorder="1"/>
    <xf numFmtId="0" fontId="9" fillId="0" borderId="21" xfId="0" applyFont="1" applyBorder="1"/>
    <xf numFmtId="164" fontId="9" fillId="0" borderId="14" xfId="1" applyNumberFormat="1" applyFont="1" applyBorder="1"/>
    <xf numFmtId="164" fontId="9" fillId="0" borderId="15" xfId="1" applyNumberFormat="1" applyFont="1" applyBorder="1"/>
    <xf numFmtId="0" fontId="5" fillId="0" borderId="22" xfId="0" applyFont="1" applyBorder="1"/>
    <xf numFmtId="0" fontId="5" fillId="0" borderId="6" xfId="0" applyFont="1" applyBorder="1"/>
    <xf numFmtId="0" fontId="8" fillId="0" borderId="12" xfId="0" applyFont="1" applyBorder="1" applyAlignment="1">
      <alignment horizontal="right"/>
    </xf>
    <xf numFmtId="41" fontId="9" fillId="3" borderId="12" xfId="1" applyFont="1" applyFill="1" applyBorder="1"/>
    <xf numFmtId="41" fontId="9" fillId="0" borderId="14" xfId="1" applyFont="1" applyBorder="1"/>
    <xf numFmtId="41" fontId="9" fillId="0" borderId="15" xfId="1" applyFont="1" applyBorder="1"/>
    <xf numFmtId="164" fontId="5" fillId="3" borderId="12" xfId="1" applyNumberFormat="1" applyFont="1" applyFill="1" applyBorder="1"/>
    <xf numFmtId="0" fontId="9" fillId="0" borderId="13" xfId="0" applyFont="1" applyBorder="1"/>
    <xf numFmtId="0" fontId="14" fillId="0" borderId="0" xfId="0" applyFont="1"/>
    <xf numFmtId="0" fontId="15" fillId="5" borderId="23" xfId="0" applyFont="1" applyFill="1" applyBorder="1" applyAlignment="1">
      <alignment wrapText="1"/>
    </xf>
    <xf numFmtId="0" fontId="16" fillId="5" borderId="24" xfId="0" applyFont="1" applyFill="1" applyBorder="1" applyAlignment="1">
      <alignment wrapText="1"/>
    </xf>
    <xf numFmtId="0" fontId="18" fillId="5" borderId="24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 vertical="top"/>
    </xf>
    <xf numFmtId="0" fontId="21" fillId="5" borderId="26" xfId="0" applyFont="1" applyFill="1" applyBorder="1" applyAlignment="1">
      <alignment horizontal="center" vertical="top"/>
    </xf>
    <xf numFmtId="0" fontId="19" fillId="5" borderId="27" xfId="0" applyFont="1" applyFill="1" applyBorder="1" applyAlignment="1">
      <alignment horizontal="center" vertical="top" wrapText="1"/>
    </xf>
    <xf numFmtId="0" fontId="19" fillId="5" borderId="28" xfId="0" applyFont="1" applyFill="1" applyBorder="1" applyAlignment="1">
      <alignment horizontal="center" vertical="top" wrapText="1"/>
    </xf>
    <xf numFmtId="1" fontId="19" fillId="5" borderId="29" xfId="0" applyNumberFormat="1" applyFont="1" applyFill="1" applyBorder="1" applyAlignment="1">
      <alignment horizontal="center" vertical="top" wrapText="1"/>
    </xf>
    <xf numFmtId="0" fontId="18" fillId="5" borderId="26" xfId="0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 vertical="top" wrapText="1"/>
    </xf>
    <xf numFmtId="0" fontId="19" fillId="5" borderId="26" xfId="0" applyFont="1" applyFill="1" applyBorder="1" applyAlignment="1">
      <alignment horizontal="center" vertical="top" wrapText="1"/>
    </xf>
    <xf numFmtId="1" fontId="19" fillId="5" borderId="31" xfId="0" applyNumberFormat="1" applyFont="1" applyFill="1" applyBorder="1" applyAlignment="1">
      <alignment horizontal="center" vertical="top" wrapText="1"/>
    </xf>
    <xf numFmtId="0" fontId="0" fillId="0" borderId="16" xfId="0" applyBorder="1"/>
    <xf numFmtId="0" fontId="0" fillId="0" borderId="32" xfId="0" applyBorder="1"/>
    <xf numFmtId="0" fontId="3" fillId="6" borderId="0" xfId="0" applyFont="1" applyFill="1"/>
    <xf numFmtId="0" fontId="22" fillId="6" borderId="0" xfId="0" applyFont="1" applyFill="1"/>
    <xf numFmtId="0" fontId="9" fillId="6" borderId="9" xfId="0" applyFont="1" applyFill="1" applyBorder="1"/>
    <xf numFmtId="0" fontId="9" fillId="7" borderId="33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2" fillId="0" borderId="0" xfId="0" applyFont="1"/>
    <xf numFmtId="0" fontId="9" fillId="0" borderId="4" xfId="0" applyFont="1" applyBorder="1"/>
    <xf numFmtId="0" fontId="5" fillId="7" borderId="4" xfId="0" applyFont="1" applyFill="1" applyBorder="1"/>
    <xf numFmtId="0" fontId="2" fillId="0" borderId="16" xfId="0" applyFont="1" applyBorder="1"/>
    <xf numFmtId="0" fontId="2" fillId="0" borderId="32" xfId="0" applyFont="1" applyBorder="1"/>
    <xf numFmtId="0" fontId="14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5" fillId="8" borderId="4" xfId="0" applyFont="1" applyFill="1" applyBorder="1"/>
    <xf numFmtId="0" fontId="9" fillId="8" borderId="4" xfId="0" applyFont="1" applyFill="1" applyBorder="1"/>
    <xf numFmtId="0" fontId="9" fillId="0" borderId="4" xfId="0" applyFont="1" applyFill="1" applyBorder="1"/>
    <xf numFmtId="0" fontId="25" fillId="0" borderId="0" xfId="0" applyFont="1" applyFill="1"/>
    <xf numFmtId="0" fontId="25" fillId="0" borderId="34" xfId="0" applyFont="1" applyFill="1" applyBorder="1"/>
    <xf numFmtId="0" fontId="25" fillId="0" borderId="35" xfId="0" applyFont="1" applyFill="1" applyBorder="1"/>
    <xf numFmtId="0" fontId="25" fillId="0" borderId="36" xfId="0" applyFont="1" applyFill="1" applyBorder="1"/>
    <xf numFmtId="0" fontId="13" fillId="9" borderId="0" xfId="0" applyFont="1" applyFill="1"/>
    <xf numFmtId="0" fontId="0" fillId="9" borderId="0" xfId="0" applyFill="1"/>
    <xf numFmtId="0" fontId="0" fillId="0" borderId="0" xfId="0" applyBorder="1"/>
    <xf numFmtId="0" fontId="5" fillId="8" borderId="6" xfId="0" applyFont="1" applyFill="1" applyBorder="1"/>
    <xf numFmtId="0" fontId="5" fillId="7" borderId="12" xfId="0" applyFont="1" applyFill="1" applyBorder="1"/>
    <xf numFmtId="0" fontId="2" fillId="0" borderId="0" xfId="0" applyFont="1" applyBorder="1"/>
    <xf numFmtId="0" fontId="9" fillId="0" borderId="6" xfId="0" applyFont="1" applyBorder="1"/>
    <xf numFmtId="0" fontId="9" fillId="0" borderId="12" xfId="0" applyFont="1" applyBorder="1"/>
    <xf numFmtId="0" fontId="5" fillId="8" borderId="12" xfId="0" applyFont="1" applyFill="1" applyBorder="1"/>
    <xf numFmtId="0" fontId="9" fillId="8" borderId="6" xfId="0" applyFont="1" applyFill="1" applyBorder="1"/>
    <xf numFmtId="0" fontId="9" fillId="0" borderId="6" xfId="0" applyFont="1" applyFill="1" applyBorder="1"/>
    <xf numFmtId="0" fontId="9" fillId="0" borderId="12" xfId="0" applyFont="1" applyFill="1" applyBorder="1"/>
    <xf numFmtId="0" fontId="19" fillId="5" borderId="17" xfId="0" applyFont="1" applyFill="1" applyBorder="1" applyAlignment="1">
      <alignment horizontal="center" vertical="top"/>
    </xf>
    <xf numFmtId="0" fontId="19" fillId="5" borderId="18" xfId="0" applyFont="1" applyFill="1" applyBorder="1" applyAlignment="1">
      <alignment horizontal="center" vertical="top"/>
    </xf>
    <xf numFmtId="0" fontId="19" fillId="5" borderId="22" xfId="0" applyFont="1" applyFill="1" applyBorder="1" applyAlignment="1">
      <alignment horizontal="center" vertical="top"/>
    </xf>
    <xf numFmtId="0" fontId="17" fillId="5" borderId="17" xfId="0" applyFont="1" applyFill="1" applyBorder="1" applyAlignment="1">
      <alignment horizontal="center" vertical="top"/>
    </xf>
    <xf numFmtId="0" fontId="17" fillId="5" borderId="18" xfId="0" applyFont="1" applyFill="1" applyBorder="1" applyAlignment="1">
      <alignment horizontal="center" vertical="top"/>
    </xf>
    <xf numFmtId="0" fontId="17" fillId="5" borderId="22" xfId="0" applyFont="1" applyFill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vad_hi_is/Documents/Desktop/aa.&#237;%20vinnslu/T&#246;lulegar%20uppl&#253;singar_1.12.2021_starfsmenn%20H&#205;%20og%20RH%20til%20Sverris%20&#225;%20V&#237;sn&#25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kennarar 2020"/>
      <sheetName val="yfirlit 2021"/>
      <sheetName val="Kennarar 2021"/>
      <sheetName val="RH starfsmenn 1.12.2021"/>
      <sheetName val="HÍ starfsmenn 1.12.2021"/>
      <sheetName val="Sheet1"/>
      <sheetName val="HÍ Starfsígildi samantekt"/>
      <sheetName val="RH Starfsígildi samantekt"/>
    </sheetNames>
    <sheetDataSet>
      <sheetData sheetId="0" refreshError="1"/>
      <sheetData sheetId="1" refreshError="1"/>
      <sheetData sheetId="2" refreshError="1"/>
      <sheetData sheetId="3">
        <row r="43">
          <cell r="C43">
            <v>61</v>
          </cell>
          <cell r="D43">
            <v>92</v>
          </cell>
          <cell r="F43">
            <v>46</v>
          </cell>
          <cell r="G43">
            <v>77</v>
          </cell>
          <cell r="I43">
            <v>224</v>
          </cell>
          <cell r="J43">
            <v>131</v>
          </cell>
          <cell r="P43">
            <v>23</v>
          </cell>
          <cell r="Q43">
            <v>42</v>
          </cell>
          <cell r="S43">
            <v>37</v>
          </cell>
          <cell r="T43">
            <v>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E86A-0F50-4BA7-96D0-71468B40FF4E}">
  <dimension ref="A1:L37"/>
  <sheetViews>
    <sheetView tabSelected="1" workbookViewId="0">
      <selection activeCell="H14" sqref="H14"/>
    </sheetView>
  </sheetViews>
  <sheetFormatPr defaultColWidth="13.140625" defaultRowHeight="15" x14ac:dyDescent="0.25"/>
  <cols>
    <col min="1" max="1" width="21.5703125" style="2" customWidth="1"/>
    <col min="2" max="2" width="11.5703125" style="2" bestFit="1" customWidth="1"/>
    <col min="3" max="3" width="12.85546875" style="2" bestFit="1" customWidth="1"/>
    <col min="4" max="5" width="13.140625" style="2"/>
    <col min="6" max="6" width="14.85546875" style="2" bestFit="1" customWidth="1"/>
    <col min="7" max="7" width="12.85546875" style="2" bestFit="1" customWidth="1"/>
    <col min="8" max="8" width="8.85546875" style="2" bestFit="1" customWidth="1"/>
    <col min="9" max="9" width="11.85546875" style="2" bestFit="1" customWidth="1"/>
    <col min="10" max="10" width="11" style="2" bestFit="1" customWidth="1"/>
    <col min="11" max="11" width="16" style="2" customWidth="1"/>
    <col min="12" max="16384" width="13.140625" style="2"/>
  </cols>
  <sheetData>
    <row r="1" spans="1:12" s="3" customFormat="1" ht="24" thickBot="1" x14ac:dyDescent="0.4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2"/>
    </row>
    <row r="2" spans="1:12" ht="18.75" x14ac:dyDescent="0.3">
      <c r="A2" s="4" t="s">
        <v>1</v>
      </c>
      <c r="D2" s="2" t="s">
        <v>2</v>
      </c>
      <c r="I2" s="5" t="s">
        <v>3</v>
      </c>
      <c r="J2" s="6" t="s">
        <v>4</v>
      </c>
      <c r="K2" s="7"/>
    </row>
    <row r="3" spans="1:12" ht="39" x14ac:dyDescent="0.25"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10" t="s">
        <v>11</v>
      </c>
      <c r="I3" s="11" t="s">
        <v>12</v>
      </c>
      <c r="J3" s="8" t="s">
        <v>13</v>
      </c>
      <c r="K3" s="12" t="s">
        <v>14</v>
      </c>
    </row>
    <row r="4" spans="1:12" x14ac:dyDescent="0.25">
      <c r="A4" s="13" t="s">
        <v>15</v>
      </c>
      <c r="B4" s="14">
        <f>+'[1]Kennarar 2021'!J43</f>
        <v>131</v>
      </c>
      <c r="C4" s="14">
        <f>+'[1]Kennarar 2021'!G43</f>
        <v>77</v>
      </c>
      <c r="D4" s="14">
        <f>+'[1]Kennarar 2021'!D43</f>
        <v>92</v>
      </c>
      <c r="E4" s="15">
        <f>+'[1]Kennarar 2021'!Q43+'[1]Kennarar 2021'!T43</f>
        <v>92</v>
      </c>
      <c r="F4" s="14">
        <f>16-1</f>
        <v>15</v>
      </c>
      <c r="G4" s="16">
        <v>313</v>
      </c>
      <c r="H4" s="17">
        <v>8</v>
      </c>
      <c r="I4" s="18">
        <f>159-6</f>
        <v>153</v>
      </c>
      <c r="J4" s="14">
        <f>120-3+27</f>
        <v>144</v>
      </c>
      <c r="K4" s="15">
        <f>SUM(B4:J4)</f>
        <v>1025</v>
      </c>
    </row>
    <row r="5" spans="1:12" x14ac:dyDescent="0.25">
      <c r="A5" s="19" t="s">
        <v>16</v>
      </c>
      <c r="B5" s="20">
        <f>+'[1]Kennarar 2021'!I43</f>
        <v>224</v>
      </c>
      <c r="C5" s="20">
        <f>+'[1]Kennarar 2021'!F43</f>
        <v>46</v>
      </c>
      <c r="D5" s="20">
        <f>+'[1]Kennarar 2021'!C43</f>
        <v>61</v>
      </c>
      <c r="E5" s="21">
        <f>+'[1]Kennarar 2021'!P43+'[1]Kennarar 2021'!S43</f>
        <v>60</v>
      </c>
      <c r="F5" s="20">
        <f>19-1</f>
        <v>18</v>
      </c>
      <c r="G5" s="22">
        <v>170</v>
      </c>
      <c r="H5" s="23">
        <v>42</v>
      </c>
      <c r="I5" s="24">
        <f>52-1</f>
        <v>51</v>
      </c>
      <c r="J5" s="20">
        <f>94-2+8</f>
        <v>100</v>
      </c>
      <c r="K5" s="15">
        <f>SUM(B5:J5)</f>
        <v>772</v>
      </c>
    </row>
    <row r="6" spans="1:12" x14ac:dyDescent="0.25">
      <c r="A6" s="25" t="s">
        <v>17</v>
      </c>
      <c r="B6" s="26">
        <f t="shared" ref="B6:J6" si="0">SUM(B4:B5)</f>
        <v>355</v>
      </c>
      <c r="C6" s="26">
        <f t="shared" si="0"/>
        <v>123</v>
      </c>
      <c r="D6" s="26">
        <f t="shared" si="0"/>
        <v>153</v>
      </c>
      <c r="E6" s="26">
        <f t="shared" si="0"/>
        <v>152</v>
      </c>
      <c r="F6" s="26">
        <f t="shared" si="0"/>
        <v>33</v>
      </c>
      <c r="G6" s="26">
        <f t="shared" si="0"/>
        <v>483</v>
      </c>
      <c r="H6" s="26">
        <f t="shared" si="0"/>
        <v>50</v>
      </c>
      <c r="I6" s="26">
        <f t="shared" si="0"/>
        <v>204</v>
      </c>
      <c r="J6" s="26">
        <f t="shared" si="0"/>
        <v>244</v>
      </c>
      <c r="K6" s="26">
        <f>SUM(K4:K5)</f>
        <v>1797</v>
      </c>
    </row>
    <row r="7" spans="1:12" ht="15.75" x14ac:dyDescent="0.25">
      <c r="L7" s="27"/>
    </row>
    <row r="8" spans="1:12" ht="15.75" thickBot="1" x14ac:dyDescent="0.3">
      <c r="A8" s="28" t="s">
        <v>18</v>
      </c>
    </row>
    <row r="9" spans="1:12" x14ac:dyDescent="0.25">
      <c r="A9" s="29" t="s">
        <v>19</v>
      </c>
      <c r="B9" s="30">
        <f>+D6+C6+B6</f>
        <v>631</v>
      </c>
      <c r="C9" s="31"/>
      <c r="E9" s="32"/>
    </row>
    <row r="10" spans="1:12" x14ac:dyDescent="0.25">
      <c r="A10" s="11" t="s">
        <v>20</v>
      </c>
      <c r="B10" s="33">
        <f>+F6</f>
        <v>33</v>
      </c>
      <c r="C10" s="34"/>
    </row>
    <row r="11" spans="1:12" x14ac:dyDescent="0.25">
      <c r="A11" s="11" t="s">
        <v>21</v>
      </c>
      <c r="B11" s="33">
        <f>+E6</f>
        <v>152</v>
      </c>
      <c r="C11" s="34"/>
    </row>
    <row r="12" spans="1:12" x14ac:dyDescent="0.25">
      <c r="A12" s="11"/>
      <c r="B12" s="35"/>
      <c r="C12" s="34"/>
    </row>
    <row r="13" spans="1:12" x14ac:dyDescent="0.25">
      <c r="A13" s="11" t="s">
        <v>22</v>
      </c>
      <c r="B13" s="35"/>
      <c r="C13" s="36"/>
    </row>
    <row r="14" spans="1:12" x14ac:dyDescent="0.25">
      <c r="A14" s="37" t="s">
        <v>10</v>
      </c>
      <c r="B14" s="38"/>
      <c r="C14" s="39">
        <f>+G6</f>
        <v>483</v>
      </c>
    </row>
    <row r="15" spans="1:12" x14ac:dyDescent="0.25">
      <c r="A15" s="40" t="s">
        <v>11</v>
      </c>
      <c r="B15" s="38"/>
      <c r="C15" s="39">
        <f>+H6</f>
        <v>50</v>
      </c>
    </row>
    <row r="16" spans="1:12" x14ac:dyDescent="0.25">
      <c r="A16" s="40" t="s">
        <v>23</v>
      </c>
      <c r="B16" s="38"/>
      <c r="C16" s="39">
        <f>+I6+J6</f>
        <v>448</v>
      </c>
    </row>
    <row r="17" spans="1:12" ht="15.75" thickBot="1" x14ac:dyDescent="0.3">
      <c r="A17" s="41" t="s">
        <v>24</v>
      </c>
      <c r="B17" s="42">
        <f>+C16+C15+C14+B11+B10+B9</f>
        <v>1797</v>
      </c>
      <c r="C17" s="43"/>
    </row>
    <row r="18" spans="1:12" ht="15.75" thickBot="1" x14ac:dyDescent="0.3">
      <c r="A18" s="44"/>
      <c r="B18" s="45"/>
    </row>
    <row r="19" spans="1:12" ht="18.75" x14ac:dyDescent="0.3">
      <c r="A19" s="46" t="s">
        <v>25</v>
      </c>
      <c r="B19" s="47"/>
      <c r="C19" s="47" t="s">
        <v>2</v>
      </c>
      <c r="D19" s="47"/>
      <c r="E19" s="47"/>
      <c r="F19" s="47"/>
      <c r="G19" s="47"/>
      <c r="H19" s="47"/>
      <c r="I19" s="5" t="s">
        <v>3</v>
      </c>
      <c r="J19" s="6" t="s">
        <v>4</v>
      </c>
      <c r="K19" s="7"/>
    </row>
    <row r="20" spans="1:12" x14ac:dyDescent="0.25">
      <c r="A20" s="48"/>
      <c r="B20" s="49" t="s">
        <v>5</v>
      </c>
      <c r="C20" s="49" t="s">
        <v>6</v>
      </c>
      <c r="D20" s="49" t="s">
        <v>7</v>
      </c>
      <c r="E20" s="49" t="s">
        <v>26</v>
      </c>
      <c r="F20" s="8" t="s">
        <v>20</v>
      </c>
      <c r="G20" s="8" t="s">
        <v>10</v>
      </c>
      <c r="H20" s="10" t="s">
        <v>11</v>
      </c>
      <c r="I20" s="11" t="s">
        <v>12</v>
      </c>
      <c r="J20" s="8" t="s">
        <v>13</v>
      </c>
      <c r="K20" s="50" t="s">
        <v>14</v>
      </c>
    </row>
    <row r="21" spans="1:12" x14ac:dyDescent="0.25">
      <c r="A21" s="51" t="s">
        <v>15</v>
      </c>
      <c r="B21" s="52">
        <v>111.57</v>
      </c>
      <c r="C21" s="52">
        <v>68.38</v>
      </c>
      <c r="D21" s="52">
        <v>71.739999999999995</v>
      </c>
      <c r="E21" s="52">
        <v>55.58</v>
      </c>
      <c r="F21" s="52">
        <v>9.82</v>
      </c>
      <c r="G21" s="52">
        <v>238.15</v>
      </c>
      <c r="H21" s="53">
        <v>7.05</v>
      </c>
      <c r="I21" s="54">
        <v>132.18</v>
      </c>
      <c r="J21" s="52">
        <v>124.84690000000001</v>
      </c>
      <c r="K21" s="55">
        <f>SUM(B21:J21)</f>
        <v>819.31690000000003</v>
      </c>
    </row>
    <row r="22" spans="1:12" x14ac:dyDescent="0.25">
      <c r="A22" s="56" t="s">
        <v>16</v>
      </c>
      <c r="B22" s="57">
        <v>184.3</v>
      </c>
      <c r="C22" s="57">
        <v>39.67</v>
      </c>
      <c r="D22" s="57">
        <v>40.090000000000003</v>
      </c>
      <c r="E22" s="57">
        <v>37.020000000000003</v>
      </c>
      <c r="F22" s="57">
        <v>14.03</v>
      </c>
      <c r="G22" s="57">
        <v>135.37</v>
      </c>
      <c r="H22" s="58">
        <v>38.369999999999997</v>
      </c>
      <c r="I22" s="59">
        <v>43.01</v>
      </c>
      <c r="J22" s="57">
        <v>92.57</v>
      </c>
      <c r="K22" s="55">
        <f>SUM(B22:J22)</f>
        <v>624.43000000000006</v>
      </c>
    </row>
    <row r="23" spans="1:12" ht="15.75" thickBot="1" x14ac:dyDescent="0.3">
      <c r="A23" s="60" t="s">
        <v>17</v>
      </c>
      <c r="B23" s="61">
        <f>SUM(B21:B22)</f>
        <v>295.87</v>
      </c>
      <c r="C23" s="61">
        <f t="shared" ref="C23:J23" si="1">SUM(C21:C22)</f>
        <v>108.05</v>
      </c>
      <c r="D23" s="61">
        <f t="shared" si="1"/>
        <v>111.83</v>
      </c>
      <c r="E23" s="61">
        <f t="shared" si="1"/>
        <v>92.6</v>
      </c>
      <c r="F23" s="61">
        <f t="shared" si="1"/>
        <v>23.85</v>
      </c>
      <c r="G23" s="61">
        <f t="shared" si="1"/>
        <v>373.52</v>
      </c>
      <c r="H23" s="61">
        <f t="shared" si="1"/>
        <v>45.419999999999995</v>
      </c>
      <c r="I23" s="61">
        <f t="shared" si="1"/>
        <v>175.19</v>
      </c>
      <c r="J23" s="61">
        <f t="shared" si="1"/>
        <v>217.4169</v>
      </c>
      <c r="K23" s="62">
        <f>SUM(K21:K22)</f>
        <v>1443.7469000000001</v>
      </c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2" ht="15.75" thickBot="1" x14ac:dyDescent="0.3"/>
    <row r="26" spans="1:12" ht="18.75" x14ac:dyDescent="0.3">
      <c r="A26" s="46" t="s">
        <v>27</v>
      </c>
      <c r="B26" s="47"/>
      <c r="C26" s="47"/>
      <c r="D26" s="47"/>
      <c r="E26" s="47"/>
      <c r="F26" s="63"/>
    </row>
    <row r="27" spans="1:12" ht="51.75" x14ac:dyDescent="0.25">
      <c r="A27" s="64"/>
      <c r="B27" s="9" t="s">
        <v>9</v>
      </c>
      <c r="C27" s="8" t="s">
        <v>10</v>
      </c>
      <c r="D27" s="8" t="s">
        <v>28</v>
      </c>
      <c r="E27" s="8" t="s">
        <v>13</v>
      </c>
      <c r="F27" s="65" t="s">
        <v>29</v>
      </c>
    </row>
    <row r="28" spans="1:12" x14ac:dyDescent="0.25">
      <c r="A28" s="51" t="s">
        <v>15</v>
      </c>
      <c r="B28" s="14">
        <v>4</v>
      </c>
      <c r="C28" s="14">
        <v>38</v>
      </c>
      <c r="D28" s="14">
        <v>2</v>
      </c>
      <c r="E28" s="14">
        <v>7</v>
      </c>
      <c r="F28" s="66">
        <f>SUM(B28:E28)</f>
        <v>51</v>
      </c>
      <c r="K28" s="28"/>
      <c r="L28" s="28"/>
    </row>
    <row r="29" spans="1:12" x14ac:dyDescent="0.25">
      <c r="A29" s="56" t="s">
        <v>16</v>
      </c>
      <c r="B29" s="20">
        <v>18</v>
      </c>
      <c r="C29" s="20">
        <v>74</v>
      </c>
      <c r="D29" s="20">
        <v>1</v>
      </c>
      <c r="E29" s="20">
        <v>1</v>
      </c>
      <c r="F29" s="66">
        <f>SUM(B29:E29)</f>
        <v>94</v>
      </c>
      <c r="K29" s="28"/>
    </row>
    <row r="30" spans="1:12" ht="15.75" thickBot="1" x14ac:dyDescent="0.3">
      <c r="A30" s="60" t="s">
        <v>17</v>
      </c>
      <c r="B30" s="67">
        <f>SUM(B28:B29)</f>
        <v>22</v>
      </c>
      <c r="C30" s="67">
        <f>SUM(C28:C29)</f>
        <v>112</v>
      </c>
      <c r="D30" s="67">
        <f>SUM(D28:D29)</f>
        <v>3</v>
      </c>
      <c r="E30" s="67">
        <f>SUM(E28:E29)</f>
        <v>8</v>
      </c>
      <c r="F30" s="68">
        <f>SUM(F28:F29)</f>
        <v>145</v>
      </c>
      <c r="G30" s="28"/>
      <c r="H30" s="28"/>
      <c r="I30" s="28"/>
      <c r="J30" s="28"/>
      <c r="K30" s="28"/>
    </row>
    <row r="31" spans="1:12" x14ac:dyDescent="0.25">
      <c r="B31" s="2" t="s">
        <v>2</v>
      </c>
    </row>
    <row r="32" spans="1:12" ht="15.75" thickBot="1" x14ac:dyDescent="0.3"/>
    <row r="33" spans="1:6" ht="18.75" x14ac:dyDescent="0.3">
      <c r="A33" s="46" t="s">
        <v>30</v>
      </c>
      <c r="B33" s="47"/>
      <c r="C33" s="47"/>
      <c r="D33" s="47"/>
      <c r="E33" s="47"/>
      <c r="F33" s="63"/>
    </row>
    <row r="34" spans="1:6" ht="51.75" x14ac:dyDescent="0.25">
      <c r="A34" s="48"/>
      <c r="B34" s="9" t="s">
        <v>9</v>
      </c>
      <c r="C34" s="8" t="s">
        <v>10</v>
      </c>
      <c r="D34" s="8" t="s">
        <v>28</v>
      </c>
      <c r="E34" s="8" t="s">
        <v>13</v>
      </c>
      <c r="F34" s="65" t="s">
        <v>29</v>
      </c>
    </row>
    <row r="35" spans="1:6" x14ac:dyDescent="0.25">
      <c r="A35" s="51" t="s">
        <v>15</v>
      </c>
      <c r="B35" s="52">
        <v>4</v>
      </c>
      <c r="C35" s="52">
        <v>30.35</v>
      </c>
      <c r="D35" s="52">
        <v>2</v>
      </c>
      <c r="E35" s="52">
        <v>6.75</v>
      </c>
      <c r="F35" s="69">
        <f>SUM(B35:E35)</f>
        <v>43.1</v>
      </c>
    </row>
    <row r="36" spans="1:6" x14ac:dyDescent="0.25">
      <c r="A36" s="56" t="s">
        <v>16</v>
      </c>
      <c r="B36" s="57">
        <v>16.600000000000001</v>
      </c>
      <c r="C36" s="57">
        <v>60.44</v>
      </c>
      <c r="D36" s="57">
        <v>1</v>
      </c>
      <c r="E36" s="57">
        <v>1</v>
      </c>
      <c r="F36" s="69">
        <f>SUM(B36:E36)</f>
        <v>79.039999999999992</v>
      </c>
    </row>
    <row r="37" spans="1:6" ht="15.75" thickBot="1" x14ac:dyDescent="0.3">
      <c r="A37" s="70" t="s">
        <v>17</v>
      </c>
      <c r="B37" s="61">
        <f>SUM(B35:B36)</f>
        <v>20.6</v>
      </c>
      <c r="C37" s="61">
        <f>SUM(C35:C36)</f>
        <v>90.789999999999992</v>
      </c>
      <c r="D37" s="61">
        <f>SUM(D35:D36)</f>
        <v>3</v>
      </c>
      <c r="E37" s="61">
        <f>SUM(E35:E36)</f>
        <v>7.75</v>
      </c>
      <c r="F37" s="62">
        <f>SUM(F35:F36)</f>
        <v>122.13999999999999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7DDC6-F8D4-4CF3-9F52-013A6AB53963}">
  <dimension ref="A1:U46"/>
  <sheetViews>
    <sheetView workbookViewId="0">
      <selection activeCell="H30" sqref="H30"/>
    </sheetView>
  </sheetViews>
  <sheetFormatPr defaultRowHeight="15" x14ac:dyDescent="0.25"/>
  <cols>
    <col min="1" max="1" width="1" customWidth="1"/>
    <col min="2" max="2" width="36.85546875" style="71" customWidth="1"/>
    <col min="3" max="3" width="6.42578125" customWidth="1"/>
    <col min="4" max="4" width="6.85546875" customWidth="1"/>
    <col min="5" max="5" width="8" customWidth="1"/>
    <col min="6" max="6" width="6.28515625" customWidth="1"/>
    <col min="7" max="11" width="7.5703125" customWidth="1"/>
    <col min="12" max="14" width="8" customWidth="1"/>
    <col min="15" max="15" width="3.140625" customWidth="1"/>
    <col min="16" max="21" width="9.28515625" customWidth="1"/>
  </cols>
  <sheetData>
    <row r="1" spans="1:21" ht="33.75" x14ac:dyDescent="0.5">
      <c r="B1" s="108" t="s">
        <v>31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21" ht="15.75" thickBot="1" x14ac:dyDescent="0.3"/>
    <row r="3" spans="1:21" x14ac:dyDescent="0.25">
      <c r="A3" s="72"/>
      <c r="B3" s="73"/>
      <c r="C3" s="123" t="s">
        <v>7</v>
      </c>
      <c r="D3" s="124"/>
      <c r="E3" s="125"/>
      <c r="F3" s="123" t="s">
        <v>32</v>
      </c>
      <c r="G3" s="124"/>
      <c r="H3" s="125"/>
      <c r="I3" s="123" t="s">
        <v>5</v>
      </c>
      <c r="J3" s="124"/>
      <c r="K3" s="125"/>
      <c r="L3" s="123" t="s">
        <v>33</v>
      </c>
      <c r="M3" s="124"/>
      <c r="N3" s="125"/>
      <c r="O3" s="74"/>
      <c r="P3" s="120" t="s">
        <v>34</v>
      </c>
      <c r="Q3" s="121"/>
      <c r="R3" s="122"/>
      <c r="S3" s="120" t="s">
        <v>35</v>
      </c>
      <c r="T3" s="121"/>
      <c r="U3" s="122"/>
    </row>
    <row r="4" spans="1:21" ht="23.25" thickBot="1" x14ac:dyDescent="0.3">
      <c r="A4" s="75"/>
      <c r="B4" s="76" t="s">
        <v>2</v>
      </c>
      <c r="C4" s="77" t="s">
        <v>36</v>
      </c>
      <c r="D4" s="78" t="s">
        <v>37</v>
      </c>
      <c r="E4" s="79" t="s">
        <v>33</v>
      </c>
      <c r="F4" s="77" t="s">
        <v>36</v>
      </c>
      <c r="G4" s="78" t="s">
        <v>37</v>
      </c>
      <c r="H4" s="79" t="s">
        <v>33</v>
      </c>
      <c r="I4" s="77" t="s">
        <v>36</v>
      </c>
      <c r="J4" s="78" t="s">
        <v>37</v>
      </c>
      <c r="K4" s="79" t="s">
        <v>33</v>
      </c>
      <c r="L4" s="77" t="s">
        <v>36</v>
      </c>
      <c r="M4" s="78" t="s">
        <v>37</v>
      </c>
      <c r="N4" s="79" t="s">
        <v>33</v>
      </c>
      <c r="O4" s="80"/>
      <c r="P4" s="81" t="s">
        <v>36</v>
      </c>
      <c r="Q4" s="82" t="s">
        <v>37</v>
      </c>
      <c r="R4" s="83" t="s">
        <v>33</v>
      </c>
      <c r="S4" s="81" t="s">
        <v>36</v>
      </c>
      <c r="T4" s="82" t="s">
        <v>37</v>
      </c>
      <c r="U4" s="83" t="s">
        <v>33</v>
      </c>
    </row>
    <row r="5" spans="1:21" ht="15.75" thickBot="1" x14ac:dyDescent="0.3">
      <c r="C5" s="84"/>
      <c r="D5" s="110"/>
      <c r="E5" s="85"/>
      <c r="F5" s="84"/>
      <c r="G5" s="110"/>
      <c r="H5" s="85"/>
      <c r="I5" s="84"/>
      <c r="J5" s="110"/>
      <c r="K5" s="85"/>
      <c r="L5" s="84"/>
      <c r="M5" s="110"/>
      <c r="N5" s="85"/>
      <c r="P5" s="84"/>
      <c r="Q5" s="110"/>
      <c r="R5" s="85"/>
      <c r="S5" s="84"/>
      <c r="T5" s="110"/>
      <c r="U5" s="85"/>
    </row>
    <row r="6" spans="1:21" x14ac:dyDescent="0.25">
      <c r="A6" s="86" t="s">
        <v>38</v>
      </c>
      <c r="B6" s="87"/>
      <c r="C6" s="88">
        <f>SUM(C7:C12)</f>
        <v>11</v>
      </c>
      <c r="D6" s="88">
        <f>SUM(D7:D12)</f>
        <v>9</v>
      </c>
      <c r="E6" s="88">
        <f>SUM(E7:E12)</f>
        <v>20</v>
      </c>
      <c r="F6" s="88">
        <f t="shared" ref="F6:K6" si="0">SUM(F7:F12)</f>
        <v>19</v>
      </c>
      <c r="G6" s="88">
        <f t="shared" si="0"/>
        <v>16</v>
      </c>
      <c r="H6" s="88">
        <f t="shared" si="0"/>
        <v>35</v>
      </c>
      <c r="I6" s="88">
        <f t="shared" si="0"/>
        <v>31</v>
      </c>
      <c r="J6" s="88">
        <f t="shared" si="0"/>
        <v>30</v>
      </c>
      <c r="K6" s="88">
        <f t="shared" si="0"/>
        <v>61</v>
      </c>
      <c r="L6" s="89">
        <f>SUM(C6+F6+I6)</f>
        <v>61</v>
      </c>
      <c r="M6" s="90">
        <f t="shared" ref="M6:N12" si="1">SUM(D6+G6+J6)</f>
        <v>55</v>
      </c>
      <c r="N6" s="91">
        <f t="shared" si="1"/>
        <v>116</v>
      </c>
      <c r="O6" s="92"/>
      <c r="P6" s="114">
        <f t="shared" ref="P6:Q6" si="2">SUM(P7:P12)</f>
        <v>3</v>
      </c>
      <c r="Q6" s="93">
        <f t="shared" si="2"/>
        <v>3</v>
      </c>
      <c r="R6" s="93">
        <f>+Q6+P6</f>
        <v>6</v>
      </c>
      <c r="S6" s="93">
        <f>SUM(S7:S12)</f>
        <v>4</v>
      </c>
      <c r="T6" s="93">
        <f>SUM(T7:T12)</f>
        <v>2</v>
      </c>
      <c r="U6" s="115">
        <f>SUM(S6:T6)</f>
        <v>6</v>
      </c>
    </row>
    <row r="7" spans="1:21" x14ac:dyDescent="0.25">
      <c r="B7" s="71" t="s">
        <v>39</v>
      </c>
      <c r="C7" s="111">
        <v>0</v>
      </c>
      <c r="D7" s="101">
        <v>3</v>
      </c>
      <c r="E7" s="101">
        <f t="shared" ref="E7:E11" si="3">SUM(D7+C7)</f>
        <v>3</v>
      </c>
      <c r="F7" s="101">
        <v>2</v>
      </c>
      <c r="G7" s="101">
        <v>5</v>
      </c>
      <c r="H7" s="101">
        <f t="shared" ref="H7:H12" si="4">+G7+F7</f>
        <v>7</v>
      </c>
      <c r="I7" s="101">
        <v>0</v>
      </c>
      <c r="J7" s="101">
        <v>3</v>
      </c>
      <c r="K7" s="101">
        <f t="shared" ref="K7:K11" si="5">+J7+I7</f>
        <v>3</v>
      </c>
      <c r="L7" s="94">
        <f>SUM(C7+F7+I7)</f>
        <v>2</v>
      </c>
      <c r="M7" s="94">
        <f t="shared" si="1"/>
        <v>11</v>
      </c>
      <c r="N7" s="112">
        <f t="shared" ref="N7:N12" si="6">+M7+L7</f>
        <v>13</v>
      </c>
      <c r="O7" s="92"/>
      <c r="P7" s="111">
        <v>0</v>
      </c>
      <c r="Q7" s="102">
        <v>0</v>
      </c>
      <c r="R7" s="101">
        <f t="shared" ref="R7:R11" si="7">+Q7+P7</f>
        <v>0</v>
      </c>
      <c r="S7" s="101">
        <v>0</v>
      </c>
      <c r="T7" s="102">
        <v>0</v>
      </c>
      <c r="U7" s="116">
        <f t="shared" ref="U7:U12" si="8">+T7+S7</f>
        <v>0</v>
      </c>
    </row>
    <row r="8" spans="1:21" x14ac:dyDescent="0.25">
      <c r="B8" s="71" t="s">
        <v>40</v>
      </c>
      <c r="C8" s="111">
        <v>1</v>
      </c>
      <c r="D8" s="101">
        <v>1</v>
      </c>
      <c r="E8" s="101">
        <f t="shared" si="3"/>
        <v>2</v>
      </c>
      <c r="F8" s="101">
        <v>1</v>
      </c>
      <c r="G8" s="101">
        <v>0</v>
      </c>
      <c r="H8" s="101">
        <f t="shared" si="4"/>
        <v>1</v>
      </c>
      <c r="I8" s="101">
        <v>5</v>
      </c>
      <c r="J8" s="101">
        <v>1</v>
      </c>
      <c r="K8" s="101">
        <f t="shared" si="5"/>
        <v>6</v>
      </c>
      <c r="L8" s="94">
        <f t="shared" ref="L8:L11" si="9">SUM(C8+F8+I8)</f>
        <v>7</v>
      </c>
      <c r="M8" s="94">
        <f t="shared" si="1"/>
        <v>2</v>
      </c>
      <c r="N8" s="112">
        <f t="shared" si="6"/>
        <v>9</v>
      </c>
      <c r="O8" s="92"/>
      <c r="P8" s="111">
        <v>0</v>
      </c>
      <c r="Q8" s="101">
        <v>0</v>
      </c>
      <c r="R8" s="101">
        <f t="shared" si="7"/>
        <v>0</v>
      </c>
      <c r="S8" s="101">
        <v>0</v>
      </c>
      <c r="T8" s="101">
        <v>0</v>
      </c>
      <c r="U8" s="116">
        <f t="shared" si="8"/>
        <v>0</v>
      </c>
    </row>
    <row r="9" spans="1:21" x14ac:dyDescent="0.25">
      <c r="B9" s="71" t="s">
        <v>41</v>
      </c>
      <c r="C9" s="111">
        <v>4</v>
      </c>
      <c r="D9" s="101">
        <v>0</v>
      </c>
      <c r="E9" s="101">
        <f t="shared" si="3"/>
        <v>4</v>
      </c>
      <c r="F9" s="101">
        <v>4</v>
      </c>
      <c r="G9" s="101">
        <v>3</v>
      </c>
      <c r="H9" s="101">
        <f t="shared" si="4"/>
        <v>7</v>
      </c>
      <c r="I9" s="101">
        <v>4</v>
      </c>
      <c r="J9" s="101">
        <v>4</v>
      </c>
      <c r="K9" s="101">
        <f t="shared" si="5"/>
        <v>8</v>
      </c>
      <c r="L9" s="94">
        <f t="shared" si="9"/>
        <v>12</v>
      </c>
      <c r="M9" s="94">
        <f t="shared" si="1"/>
        <v>7</v>
      </c>
      <c r="N9" s="112">
        <f t="shared" si="6"/>
        <v>19</v>
      </c>
      <c r="O9" s="92"/>
      <c r="P9" s="117">
        <v>1</v>
      </c>
      <c r="Q9" s="101">
        <v>0</v>
      </c>
      <c r="R9" s="101">
        <f t="shared" si="7"/>
        <v>1</v>
      </c>
      <c r="S9" s="102">
        <v>1</v>
      </c>
      <c r="T9" s="101">
        <v>0</v>
      </c>
      <c r="U9" s="116">
        <f t="shared" si="8"/>
        <v>1</v>
      </c>
    </row>
    <row r="10" spans="1:21" x14ac:dyDescent="0.25">
      <c r="B10" s="71" t="s">
        <v>42</v>
      </c>
      <c r="C10" s="111">
        <v>5</v>
      </c>
      <c r="D10" s="101">
        <v>0</v>
      </c>
      <c r="E10" s="101">
        <f t="shared" si="3"/>
        <v>5</v>
      </c>
      <c r="F10" s="101">
        <v>7</v>
      </c>
      <c r="G10" s="101">
        <v>4</v>
      </c>
      <c r="H10" s="101">
        <f t="shared" si="4"/>
        <v>11</v>
      </c>
      <c r="I10" s="101">
        <v>8</v>
      </c>
      <c r="J10" s="101">
        <v>4</v>
      </c>
      <c r="K10" s="101">
        <f t="shared" si="5"/>
        <v>12</v>
      </c>
      <c r="L10" s="94">
        <f t="shared" si="9"/>
        <v>20</v>
      </c>
      <c r="M10" s="94">
        <f t="shared" si="1"/>
        <v>8</v>
      </c>
      <c r="N10" s="112">
        <f t="shared" si="6"/>
        <v>28</v>
      </c>
      <c r="O10" s="92"/>
      <c r="P10" s="111">
        <v>2</v>
      </c>
      <c r="Q10" s="101">
        <v>3</v>
      </c>
      <c r="R10" s="101">
        <f t="shared" si="7"/>
        <v>5</v>
      </c>
      <c r="S10" s="101">
        <v>1</v>
      </c>
      <c r="T10" s="101">
        <v>1</v>
      </c>
      <c r="U10" s="116">
        <f t="shared" si="8"/>
        <v>2</v>
      </c>
    </row>
    <row r="11" spans="1:21" x14ac:dyDescent="0.25">
      <c r="B11" s="71" t="s">
        <v>43</v>
      </c>
      <c r="C11" s="111">
        <v>0</v>
      </c>
      <c r="D11" s="101">
        <v>1</v>
      </c>
      <c r="E11" s="101">
        <f t="shared" si="3"/>
        <v>1</v>
      </c>
      <c r="F11" s="101">
        <v>1</v>
      </c>
      <c r="G11" s="101">
        <v>3</v>
      </c>
      <c r="H11" s="101">
        <f t="shared" si="4"/>
        <v>4</v>
      </c>
      <c r="I11" s="101">
        <v>6</v>
      </c>
      <c r="J11" s="101">
        <v>6</v>
      </c>
      <c r="K11" s="101">
        <f t="shared" si="5"/>
        <v>12</v>
      </c>
      <c r="L11" s="94">
        <f t="shared" si="9"/>
        <v>7</v>
      </c>
      <c r="M11" s="94">
        <f t="shared" si="1"/>
        <v>10</v>
      </c>
      <c r="N11" s="112">
        <f t="shared" si="6"/>
        <v>17</v>
      </c>
      <c r="O11" s="92"/>
      <c r="P11" s="111">
        <v>0</v>
      </c>
      <c r="Q11" s="101">
        <v>0</v>
      </c>
      <c r="R11" s="101">
        <f t="shared" si="7"/>
        <v>0</v>
      </c>
      <c r="S11" s="101">
        <v>0</v>
      </c>
      <c r="T11" s="101">
        <v>0</v>
      </c>
      <c r="U11" s="116">
        <f t="shared" si="8"/>
        <v>0</v>
      </c>
    </row>
    <row r="12" spans="1:21" x14ac:dyDescent="0.25">
      <c r="B12" s="71" t="s">
        <v>44</v>
      </c>
      <c r="C12" s="111">
        <v>1</v>
      </c>
      <c r="D12" s="101">
        <v>4</v>
      </c>
      <c r="E12" s="101">
        <f>SUM(D12+C12)</f>
        <v>5</v>
      </c>
      <c r="F12" s="101">
        <v>4</v>
      </c>
      <c r="G12" s="101">
        <v>1</v>
      </c>
      <c r="H12" s="101">
        <f t="shared" si="4"/>
        <v>5</v>
      </c>
      <c r="I12" s="101">
        <v>8</v>
      </c>
      <c r="J12" s="101">
        <v>12</v>
      </c>
      <c r="K12" s="101">
        <f>+J12+I12</f>
        <v>20</v>
      </c>
      <c r="L12" s="94">
        <f>SUM(C12+F12+I12)</f>
        <v>13</v>
      </c>
      <c r="M12" s="94">
        <f t="shared" si="1"/>
        <v>17</v>
      </c>
      <c r="N12" s="112">
        <f t="shared" si="6"/>
        <v>30</v>
      </c>
      <c r="O12" s="92"/>
      <c r="P12" s="111">
        <v>0</v>
      </c>
      <c r="Q12" s="101">
        <v>0</v>
      </c>
      <c r="R12" s="101">
        <f>+Q12+P12</f>
        <v>0</v>
      </c>
      <c r="S12" s="101">
        <v>2</v>
      </c>
      <c r="T12" s="101">
        <v>1</v>
      </c>
      <c r="U12" s="116">
        <f t="shared" si="8"/>
        <v>3</v>
      </c>
    </row>
    <row r="13" spans="1:21" ht="15.75" thickBot="1" x14ac:dyDescent="0.3">
      <c r="C13" s="95"/>
      <c r="D13" s="113"/>
      <c r="E13" s="96"/>
      <c r="F13" s="95"/>
      <c r="G13" s="113"/>
      <c r="H13" s="96"/>
      <c r="I13" s="95"/>
      <c r="J13" s="113"/>
      <c r="K13" s="96"/>
      <c r="L13" s="95"/>
      <c r="M13" s="113"/>
      <c r="N13" s="96"/>
      <c r="O13" s="92"/>
      <c r="P13" s="95"/>
      <c r="Q13" s="113"/>
      <c r="R13" s="96"/>
      <c r="S13" s="95"/>
      <c r="T13" s="113"/>
      <c r="U13" s="96"/>
    </row>
    <row r="14" spans="1:21" x14ac:dyDescent="0.25">
      <c r="A14" s="86" t="s">
        <v>45</v>
      </c>
      <c r="B14" s="87"/>
      <c r="C14" s="88">
        <f t="shared" ref="C14:K14" si="10">SUM(C15:C20)</f>
        <v>32</v>
      </c>
      <c r="D14" s="88">
        <f t="shared" si="10"/>
        <v>45</v>
      </c>
      <c r="E14" s="88">
        <f t="shared" si="10"/>
        <v>77</v>
      </c>
      <c r="F14" s="88">
        <f t="shared" si="10"/>
        <v>8</v>
      </c>
      <c r="G14" s="88">
        <f t="shared" si="10"/>
        <v>21</v>
      </c>
      <c r="H14" s="88">
        <f t="shared" si="10"/>
        <v>29</v>
      </c>
      <c r="I14" s="88">
        <f t="shared" si="10"/>
        <v>71</v>
      </c>
      <c r="J14" s="88">
        <f t="shared" si="10"/>
        <v>39</v>
      </c>
      <c r="K14" s="88">
        <f t="shared" si="10"/>
        <v>110</v>
      </c>
      <c r="L14" s="89">
        <f>SUM(C14+F14+I14)</f>
        <v>111</v>
      </c>
      <c r="M14" s="90">
        <f t="shared" ref="M14:N20" si="11">SUM(D14+G14+J14)</f>
        <v>105</v>
      </c>
      <c r="N14" s="91">
        <f t="shared" si="11"/>
        <v>216</v>
      </c>
      <c r="O14" s="92"/>
      <c r="P14" s="114">
        <f>SUM(P15:P20)</f>
        <v>2</v>
      </c>
      <c r="Q14" s="93">
        <f>SUM(Q15:Q20)</f>
        <v>4</v>
      </c>
      <c r="R14" s="93">
        <f>+Q14+P14</f>
        <v>6</v>
      </c>
      <c r="S14" s="93">
        <f>SUM(S15:S20)</f>
        <v>11</v>
      </c>
      <c r="T14" s="93">
        <f>SUM(T15:T20)</f>
        <v>18</v>
      </c>
      <c r="U14" s="115">
        <f>SUM(S14:T14)</f>
        <v>29</v>
      </c>
    </row>
    <row r="15" spans="1:21" x14ac:dyDescent="0.25">
      <c r="B15" s="71" t="s">
        <v>46</v>
      </c>
      <c r="C15" s="111">
        <v>0</v>
      </c>
      <c r="D15" s="101">
        <v>8</v>
      </c>
      <c r="E15" s="101">
        <f>SUM(D15+C15)</f>
        <v>8</v>
      </c>
      <c r="F15" s="101">
        <v>1</v>
      </c>
      <c r="G15" s="101">
        <v>7</v>
      </c>
      <c r="H15" s="101">
        <f t="shared" ref="H15:H20" si="12">+G15+F15</f>
        <v>8</v>
      </c>
      <c r="I15" s="101">
        <v>1</v>
      </c>
      <c r="J15" s="101">
        <v>14</v>
      </c>
      <c r="K15" s="101">
        <f t="shared" ref="K15:K20" si="13">+J15+I15</f>
        <v>15</v>
      </c>
      <c r="L15" s="94">
        <f>SUM(C15+F15+I15)</f>
        <v>2</v>
      </c>
      <c r="M15" s="94">
        <f t="shared" si="11"/>
        <v>29</v>
      </c>
      <c r="N15" s="112">
        <f t="shared" ref="N15:N20" si="14">+M15+L15</f>
        <v>31</v>
      </c>
      <c r="O15" s="92"/>
      <c r="P15" s="111">
        <v>1</v>
      </c>
      <c r="Q15" s="101">
        <v>0</v>
      </c>
      <c r="R15" s="101">
        <f t="shared" ref="R15:R20" si="15">+Q15+P15</f>
        <v>1</v>
      </c>
      <c r="S15" s="101">
        <v>0</v>
      </c>
      <c r="T15" s="101">
        <v>7</v>
      </c>
      <c r="U15" s="116">
        <f t="shared" ref="U15:U20" si="16">+T15+S15</f>
        <v>7</v>
      </c>
    </row>
    <row r="16" spans="1:21" x14ac:dyDescent="0.25">
      <c r="B16" s="71" t="s">
        <v>47</v>
      </c>
      <c r="C16" s="111">
        <v>19</v>
      </c>
      <c r="D16" s="101">
        <v>27</v>
      </c>
      <c r="E16" s="101">
        <f>SUM(D16+C16)</f>
        <v>46</v>
      </c>
      <c r="F16" s="101">
        <v>6</v>
      </c>
      <c r="G16" s="101">
        <v>8</v>
      </c>
      <c r="H16" s="101">
        <f t="shared" si="12"/>
        <v>14</v>
      </c>
      <c r="I16" s="101">
        <v>53</v>
      </c>
      <c r="J16" s="101">
        <v>14</v>
      </c>
      <c r="K16" s="101">
        <f t="shared" si="13"/>
        <v>67</v>
      </c>
      <c r="L16" s="94">
        <f t="shared" ref="L16:L19" si="17">SUM(C16+F16+I16)</f>
        <v>78</v>
      </c>
      <c r="M16" s="94">
        <f t="shared" si="11"/>
        <v>49</v>
      </c>
      <c r="N16" s="112">
        <f t="shared" si="14"/>
        <v>127</v>
      </c>
      <c r="O16" s="92"/>
      <c r="P16" s="111">
        <v>1</v>
      </c>
      <c r="Q16" s="101">
        <v>2</v>
      </c>
      <c r="R16" s="101">
        <f t="shared" si="15"/>
        <v>3</v>
      </c>
      <c r="S16" s="101">
        <v>6</v>
      </c>
      <c r="T16" s="101">
        <v>8</v>
      </c>
      <c r="U16" s="116">
        <f t="shared" si="16"/>
        <v>14</v>
      </c>
    </row>
    <row r="17" spans="1:21" x14ac:dyDescent="0.25">
      <c r="B17" s="71" t="s">
        <v>48</v>
      </c>
      <c r="C17" s="111">
        <v>4</v>
      </c>
      <c r="D17" s="101">
        <v>3</v>
      </c>
      <c r="E17" s="101">
        <f t="shared" ref="E17:E19" si="18">SUM(D17+C17)</f>
        <v>7</v>
      </c>
      <c r="F17" s="101">
        <v>1</v>
      </c>
      <c r="G17" s="101">
        <v>1</v>
      </c>
      <c r="H17" s="101">
        <f t="shared" si="12"/>
        <v>2</v>
      </c>
      <c r="I17" s="101">
        <v>3</v>
      </c>
      <c r="J17" s="101">
        <v>3</v>
      </c>
      <c r="K17" s="101">
        <f t="shared" si="13"/>
        <v>6</v>
      </c>
      <c r="L17" s="94">
        <f t="shared" si="17"/>
        <v>8</v>
      </c>
      <c r="M17" s="94">
        <f t="shared" si="11"/>
        <v>7</v>
      </c>
      <c r="N17" s="112">
        <f t="shared" si="14"/>
        <v>15</v>
      </c>
      <c r="O17" s="92"/>
      <c r="P17" s="111">
        <v>0</v>
      </c>
      <c r="Q17" s="101">
        <v>1</v>
      </c>
      <c r="R17" s="101">
        <f t="shared" si="15"/>
        <v>1</v>
      </c>
      <c r="S17" s="101">
        <v>0</v>
      </c>
      <c r="T17" s="101">
        <v>1</v>
      </c>
      <c r="U17" s="116">
        <f t="shared" si="16"/>
        <v>1</v>
      </c>
    </row>
    <row r="18" spans="1:21" x14ac:dyDescent="0.25">
      <c r="B18" s="71" t="s">
        <v>49</v>
      </c>
      <c r="C18" s="111">
        <v>2</v>
      </c>
      <c r="D18" s="101">
        <v>1</v>
      </c>
      <c r="E18" s="101">
        <f t="shared" si="18"/>
        <v>3</v>
      </c>
      <c r="F18" s="101">
        <v>0</v>
      </c>
      <c r="G18" s="101">
        <v>1</v>
      </c>
      <c r="H18" s="101">
        <f t="shared" si="12"/>
        <v>1</v>
      </c>
      <c r="I18" s="101">
        <v>5</v>
      </c>
      <c r="J18" s="101">
        <v>3</v>
      </c>
      <c r="K18" s="101">
        <f t="shared" si="13"/>
        <v>8</v>
      </c>
      <c r="L18" s="94">
        <f t="shared" si="17"/>
        <v>7</v>
      </c>
      <c r="M18" s="94">
        <f t="shared" si="11"/>
        <v>5</v>
      </c>
      <c r="N18" s="112">
        <f t="shared" si="14"/>
        <v>12</v>
      </c>
      <c r="O18" s="92"/>
      <c r="P18" s="111">
        <v>0</v>
      </c>
      <c r="Q18" s="101">
        <v>0</v>
      </c>
      <c r="R18" s="101">
        <f t="shared" si="15"/>
        <v>0</v>
      </c>
      <c r="S18" s="101">
        <v>0</v>
      </c>
      <c r="T18" s="101">
        <v>0</v>
      </c>
      <c r="U18" s="116">
        <f t="shared" si="16"/>
        <v>0</v>
      </c>
    </row>
    <row r="19" spans="1:21" x14ac:dyDescent="0.25">
      <c r="B19" s="71" t="s">
        <v>50</v>
      </c>
      <c r="C19" s="111">
        <v>0</v>
      </c>
      <c r="D19" s="101">
        <v>2</v>
      </c>
      <c r="E19" s="101">
        <f t="shared" si="18"/>
        <v>2</v>
      </c>
      <c r="F19" s="101">
        <v>0</v>
      </c>
      <c r="G19" s="101">
        <v>3</v>
      </c>
      <c r="H19" s="101">
        <f t="shared" si="12"/>
        <v>3</v>
      </c>
      <c r="I19" s="101">
        <v>8</v>
      </c>
      <c r="J19" s="101">
        <v>4</v>
      </c>
      <c r="K19" s="101">
        <f t="shared" si="13"/>
        <v>12</v>
      </c>
      <c r="L19" s="94">
        <f t="shared" si="17"/>
        <v>8</v>
      </c>
      <c r="M19" s="94">
        <f t="shared" si="11"/>
        <v>9</v>
      </c>
      <c r="N19" s="112">
        <f t="shared" si="14"/>
        <v>17</v>
      </c>
      <c r="O19" s="92"/>
      <c r="P19" s="111">
        <v>0</v>
      </c>
      <c r="Q19" s="101">
        <v>0</v>
      </c>
      <c r="R19" s="101">
        <f t="shared" si="15"/>
        <v>0</v>
      </c>
      <c r="S19" s="101">
        <v>1</v>
      </c>
      <c r="T19" s="101">
        <v>0</v>
      </c>
      <c r="U19" s="116">
        <f t="shared" si="16"/>
        <v>1</v>
      </c>
    </row>
    <row r="20" spans="1:21" x14ac:dyDescent="0.25">
      <c r="B20" s="71" t="s">
        <v>51</v>
      </c>
      <c r="C20" s="111">
        <v>7</v>
      </c>
      <c r="D20" s="101">
        <v>4</v>
      </c>
      <c r="E20" s="101">
        <f>SUM(D20+C20)</f>
        <v>11</v>
      </c>
      <c r="F20" s="101">
        <v>0</v>
      </c>
      <c r="G20" s="101">
        <v>1</v>
      </c>
      <c r="H20" s="101">
        <f t="shared" si="12"/>
        <v>1</v>
      </c>
      <c r="I20" s="101">
        <v>1</v>
      </c>
      <c r="J20" s="101">
        <v>1</v>
      </c>
      <c r="K20" s="101">
        <f t="shared" si="13"/>
        <v>2</v>
      </c>
      <c r="L20" s="94">
        <f>SUM(C20+F20+I20)</f>
        <v>8</v>
      </c>
      <c r="M20" s="94">
        <f t="shared" si="11"/>
        <v>6</v>
      </c>
      <c r="N20" s="112">
        <f t="shared" si="14"/>
        <v>14</v>
      </c>
      <c r="O20" s="92"/>
      <c r="P20" s="111">
        <v>0</v>
      </c>
      <c r="Q20" s="101">
        <v>1</v>
      </c>
      <c r="R20" s="101">
        <f t="shared" si="15"/>
        <v>1</v>
      </c>
      <c r="S20" s="101">
        <v>4</v>
      </c>
      <c r="T20" s="101">
        <v>2</v>
      </c>
      <c r="U20" s="116">
        <f t="shared" si="16"/>
        <v>6</v>
      </c>
    </row>
    <row r="21" spans="1:21" ht="15.75" thickBot="1" x14ac:dyDescent="0.3">
      <c r="C21" s="95"/>
      <c r="D21" s="113"/>
      <c r="E21" s="96"/>
      <c r="F21" s="95"/>
      <c r="G21" s="113"/>
      <c r="H21" s="96"/>
      <c r="I21" s="95"/>
      <c r="J21" s="113"/>
      <c r="K21" s="96"/>
      <c r="L21" s="95"/>
      <c r="M21" s="113"/>
      <c r="N21" s="96"/>
      <c r="O21" s="92"/>
      <c r="P21" s="95"/>
      <c r="Q21" s="113"/>
      <c r="R21" s="96"/>
      <c r="S21" s="95"/>
      <c r="T21" s="113"/>
      <c r="U21" s="96"/>
    </row>
    <row r="22" spans="1:21" x14ac:dyDescent="0.25">
      <c r="A22" s="86" t="s">
        <v>52</v>
      </c>
      <c r="B22" s="87"/>
      <c r="C22" s="88">
        <f>SUM(C23:C26)</f>
        <v>5</v>
      </c>
      <c r="D22" s="88">
        <f t="shared" ref="D22:K22" si="19">SUM(D23:D26)</f>
        <v>8</v>
      </c>
      <c r="E22" s="88">
        <f t="shared" si="19"/>
        <v>13</v>
      </c>
      <c r="F22" s="88">
        <f t="shared" si="19"/>
        <v>6</v>
      </c>
      <c r="G22" s="88">
        <f t="shared" si="19"/>
        <v>9</v>
      </c>
      <c r="H22" s="88">
        <f t="shared" si="19"/>
        <v>15</v>
      </c>
      <c r="I22" s="88">
        <f t="shared" si="19"/>
        <v>36</v>
      </c>
      <c r="J22" s="88">
        <f t="shared" si="19"/>
        <v>21</v>
      </c>
      <c r="K22" s="88">
        <f t="shared" si="19"/>
        <v>57</v>
      </c>
      <c r="L22" s="89">
        <f>SUM(C22+F22+I22)</f>
        <v>47</v>
      </c>
      <c r="M22" s="90">
        <f t="shared" ref="M22:N26" si="20">SUM(D22+G22+J22)</f>
        <v>38</v>
      </c>
      <c r="N22" s="91">
        <f t="shared" si="20"/>
        <v>85</v>
      </c>
      <c r="O22" s="92"/>
      <c r="P22" s="114">
        <f>SUM(P23:P26)</f>
        <v>4</v>
      </c>
      <c r="Q22" s="93">
        <f>SUM(Q23:Q26)</f>
        <v>9</v>
      </c>
      <c r="R22" s="93">
        <f>SUM(P22:Q22)</f>
        <v>13</v>
      </c>
      <c r="S22" s="93">
        <f>SUM(S23:S26)</f>
        <v>9</v>
      </c>
      <c r="T22" s="93">
        <f>SUM(T23:T26)</f>
        <v>10</v>
      </c>
      <c r="U22" s="115">
        <f>SUM(S22:T22)</f>
        <v>19</v>
      </c>
    </row>
    <row r="23" spans="1:21" x14ac:dyDescent="0.25">
      <c r="B23" s="71" t="s">
        <v>53</v>
      </c>
      <c r="C23" s="111">
        <v>0</v>
      </c>
      <c r="D23" s="101">
        <v>1</v>
      </c>
      <c r="E23" s="101">
        <f t="shared" ref="E23:E26" si="21">SUM(D23+C23)</f>
        <v>1</v>
      </c>
      <c r="F23" s="101">
        <v>0</v>
      </c>
      <c r="G23" s="101">
        <v>0</v>
      </c>
      <c r="H23" s="101">
        <f t="shared" ref="H23:H26" si="22">+G23+F23</f>
        <v>0</v>
      </c>
      <c r="I23" s="101">
        <v>3</v>
      </c>
      <c r="J23" s="101">
        <v>2</v>
      </c>
      <c r="K23" s="101">
        <f t="shared" ref="K23:K26" si="23">+J23+I23</f>
        <v>5</v>
      </c>
      <c r="L23" s="94">
        <f>SUM(C23+F23+I23)</f>
        <v>3</v>
      </c>
      <c r="M23" s="94">
        <f t="shared" si="20"/>
        <v>3</v>
      </c>
      <c r="N23" s="112">
        <f t="shared" ref="N23:N26" si="24">+M23+L23</f>
        <v>6</v>
      </c>
      <c r="O23" s="92"/>
      <c r="P23" s="111">
        <v>0</v>
      </c>
      <c r="Q23" s="101">
        <v>0</v>
      </c>
      <c r="R23" s="101">
        <f t="shared" ref="R23:R26" si="25">+Q23+P23</f>
        <v>0</v>
      </c>
      <c r="S23" s="101">
        <v>0</v>
      </c>
      <c r="T23" s="101">
        <v>0</v>
      </c>
      <c r="U23" s="116">
        <f>+T23+S23</f>
        <v>0</v>
      </c>
    </row>
    <row r="24" spans="1:21" x14ac:dyDescent="0.25">
      <c r="B24" s="71" t="s">
        <v>54</v>
      </c>
      <c r="C24" s="111">
        <v>2</v>
      </c>
      <c r="D24" s="101">
        <v>3</v>
      </c>
      <c r="E24" s="101">
        <f t="shared" si="21"/>
        <v>5</v>
      </c>
      <c r="F24" s="101">
        <v>5</v>
      </c>
      <c r="G24" s="101">
        <v>7</v>
      </c>
      <c r="H24" s="101">
        <f t="shared" si="22"/>
        <v>12</v>
      </c>
      <c r="I24" s="101">
        <v>14</v>
      </c>
      <c r="J24" s="101">
        <v>4</v>
      </c>
      <c r="K24" s="101">
        <f t="shared" si="23"/>
        <v>18</v>
      </c>
      <c r="L24" s="94">
        <f t="shared" ref="L24:L25" si="26">SUM(C24+F24+I24)</f>
        <v>21</v>
      </c>
      <c r="M24" s="94">
        <f t="shared" si="20"/>
        <v>14</v>
      </c>
      <c r="N24" s="112">
        <f t="shared" si="24"/>
        <v>35</v>
      </c>
      <c r="O24" s="92"/>
      <c r="P24" s="111">
        <v>0</v>
      </c>
      <c r="Q24" s="101">
        <v>5</v>
      </c>
      <c r="R24" s="101">
        <f t="shared" si="25"/>
        <v>5</v>
      </c>
      <c r="S24" s="101">
        <v>5</v>
      </c>
      <c r="T24" s="101">
        <v>4</v>
      </c>
      <c r="U24" s="116">
        <f>+T24+S24</f>
        <v>9</v>
      </c>
    </row>
    <row r="25" spans="1:21" x14ac:dyDescent="0.25">
      <c r="B25" s="71" t="s">
        <v>55</v>
      </c>
      <c r="C25" s="111">
        <v>2</v>
      </c>
      <c r="D25" s="101">
        <v>3</v>
      </c>
      <c r="E25" s="101">
        <f t="shared" si="21"/>
        <v>5</v>
      </c>
      <c r="F25" s="101">
        <v>0</v>
      </c>
      <c r="G25" s="101">
        <v>2</v>
      </c>
      <c r="H25" s="101">
        <f t="shared" si="22"/>
        <v>2</v>
      </c>
      <c r="I25" s="101">
        <v>6</v>
      </c>
      <c r="J25" s="101">
        <v>8</v>
      </c>
      <c r="K25" s="101">
        <f t="shared" si="23"/>
        <v>14</v>
      </c>
      <c r="L25" s="94">
        <f t="shared" si="26"/>
        <v>8</v>
      </c>
      <c r="M25" s="94">
        <f t="shared" si="20"/>
        <v>13</v>
      </c>
      <c r="N25" s="112">
        <f t="shared" si="24"/>
        <v>21</v>
      </c>
      <c r="O25" s="92"/>
      <c r="P25" s="111">
        <v>4</v>
      </c>
      <c r="Q25" s="101">
        <v>4</v>
      </c>
      <c r="R25" s="101">
        <f t="shared" si="25"/>
        <v>8</v>
      </c>
      <c r="S25" s="101">
        <v>2</v>
      </c>
      <c r="T25" s="101">
        <v>4</v>
      </c>
      <c r="U25" s="116">
        <f>+T25+S25</f>
        <v>6</v>
      </c>
    </row>
    <row r="26" spans="1:21" x14ac:dyDescent="0.25">
      <c r="B26" s="71" t="s">
        <v>70</v>
      </c>
      <c r="C26" s="111">
        <v>1</v>
      </c>
      <c r="D26" s="101">
        <v>1</v>
      </c>
      <c r="E26" s="101">
        <f t="shared" si="21"/>
        <v>2</v>
      </c>
      <c r="F26" s="101">
        <v>1</v>
      </c>
      <c r="G26" s="101">
        <v>0</v>
      </c>
      <c r="H26" s="101">
        <f t="shared" si="22"/>
        <v>1</v>
      </c>
      <c r="I26" s="101">
        <v>13</v>
      </c>
      <c r="J26" s="101">
        <v>7</v>
      </c>
      <c r="K26" s="101">
        <f t="shared" si="23"/>
        <v>20</v>
      </c>
      <c r="L26" s="94">
        <f>SUM(C26+F26+I26)</f>
        <v>15</v>
      </c>
      <c r="M26" s="94">
        <f t="shared" si="20"/>
        <v>8</v>
      </c>
      <c r="N26" s="112">
        <f t="shared" si="24"/>
        <v>23</v>
      </c>
      <c r="O26" s="92"/>
      <c r="P26" s="111">
        <v>0</v>
      </c>
      <c r="Q26" s="101">
        <v>0</v>
      </c>
      <c r="R26" s="101">
        <f t="shared" si="25"/>
        <v>0</v>
      </c>
      <c r="S26" s="101">
        <v>2</v>
      </c>
      <c r="T26" s="101">
        <v>2</v>
      </c>
      <c r="U26" s="116">
        <f>+T26+S26</f>
        <v>4</v>
      </c>
    </row>
    <row r="27" spans="1:21" ht="15.75" thickBot="1" x14ac:dyDescent="0.3">
      <c r="C27" s="95"/>
      <c r="D27" s="113"/>
      <c r="E27" s="96"/>
      <c r="F27" s="95"/>
      <c r="G27" s="113"/>
      <c r="H27" s="96"/>
      <c r="I27" s="95"/>
      <c r="J27" s="113"/>
      <c r="K27" s="96"/>
      <c r="L27" s="95"/>
      <c r="M27" s="113"/>
      <c r="N27" s="96"/>
      <c r="O27" s="92"/>
      <c r="P27" s="95"/>
      <c r="Q27" s="113"/>
      <c r="R27" s="96"/>
      <c r="S27" s="95"/>
      <c r="T27" s="113"/>
      <c r="U27" s="96"/>
    </row>
    <row r="28" spans="1:21" x14ac:dyDescent="0.25">
      <c r="A28" s="86" t="s">
        <v>56</v>
      </c>
      <c r="B28" s="87"/>
      <c r="C28" s="88">
        <f t="shared" ref="C28:H28" si="27">SUM(C29:C32)</f>
        <v>7</v>
      </c>
      <c r="D28" s="88">
        <f t="shared" si="27"/>
        <v>26</v>
      </c>
      <c r="E28" s="88">
        <f t="shared" si="27"/>
        <v>33</v>
      </c>
      <c r="F28" s="88">
        <f t="shared" si="27"/>
        <v>3</v>
      </c>
      <c r="G28" s="88">
        <f t="shared" si="27"/>
        <v>22</v>
      </c>
      <c r="H28" s="88">
        <f t="shared" si="27"/>
        <v>25</v>
      </c>
      <c r="I28" s="88">
        <f t="shared" ref="I28:K28" si="28">SUM(I29:I32)</f>
        <v>10</v>
      </c>
      <c r="J28" s="88">
        <f t="shared" si="28"/>
        <v>21</v>
      </c>
      <c r="K28" s="88">
        <f t="shared" si="28"/>
        <v>31</v>
      </c>
      <c r="L28" s="89">
        <f>SUM(C28+F28+I28)</f>
        <v>20</v>
      </c>
      <c r="M28" s="90">
        <f t="shared" ref="M28:N32" si="29">SUM(D28+G28+J28)</f>
        <v>69</v>
      </c>
      <c r="N28" s="91">
        <f t="shared" si="29"/>
        <v>89</v>
      </c>
      <c r="O28" s="92"/>
      <c r="P28" s="114">
        <f>SUM(P29:P32)</f>
        <v>12</v>
      </c>
      <c r="Q28" s="93">
        <f>SUM(Q29:Q32)</f>
        <v>24</v>
      </c>
      <c r="R28" s="93">
        <f>SUM(P28:Q28)</f>
        <v>36</v>
      </c>
      <c r="S28" s="93">
        <f>SUM(S29:S32)</f>
        <v>8</v>
      </c>
      <c r="T28" s="93">
        <f>SUM(T29:T32)</f>
        <v>18</v>
      </c>
      <c r="U28" s="115">
        <f>SUM(S28:T28)</f>
        <v>26</v>
      </c>
    </row>
    <row r="29" spans="1:21" x14ac:dyDescent="0.25">
      <c r="B29" s="71" t="s">
        <v>57</v>
      </c>
      <c r="C29" s="111">
        <v>1</v>
      </c>
      <c r="D29" s="101">
        <v>7</v>
      </c>
      <c r="E29" s="101">
        <f t="shared" ref="E29:E32" si="30">SUM(D29+C29)</f>
        <v>8</v>
      </c>
      <c r="F29" s="101">
        <v>0</v>
      </c>
      <c r="G29" s="101">
        <v>3</v>
      </c>
      <c r="H29" s="101">
        <f t="shared" ref="H29:H32" si="31">+G29+F29</f>
        <v>3</v>
      </c>
      <c r="I29" s="101">
        <v>3</v>
      </c>
      <c r="J29" s="101">
        <v>5</v>
      </c>
      <c r="K29" s="101">
        <f t="shared" ref="K29:K32" si="32">+J29+I29</f>
        <v>8</v>
      </c>
      <c r="L29" s="94">
        <f>SUM(C29+F29+I29)</f>
        <v>4</v>
      </c>
      <c r="M29" s="94">
        <f t="shared" si="29"/>
        <v>15</v>
      </c>
      <c r="N29" s="112">
        <f t="shared" ref="N29:N32" si="33">+M29+L29</f>
        <v>19</v>
      </c>
      <c r="O29" s="92"/>
      <c r="P29" s="111">
        <v>1</v>
      </c>
      <c r="Q29" s="101">
        <v>6</v>
      </c>
      <c r="R29" s="101">
        <f t="shared" ref="R29:R32" si="34">+Q29+P29</f>
        <v>7</v>
      </c>
      <c r="S29" s="101">
        <v>1</v>
      </c>
      <c r="T29" s="101">
        <v>10</v>
      </c>
      <c r="U29" s="116">
        <f>+T29+S29</f>
        <v>11</v>
      </c>
    </row>
    <row r="30" spans="1:21" x14ac:dyDescent="0.25">
      <c r="B30" s="71" t="s">
        <v>58</v>
      </c>
      <c r="C30" s="111">
        <v>2</v>
      </c>
      <c r="D30" s="101">
        <v>4</v>
      </c>
      <c r="E30" s="101">
        <f t="shared" si="30"/>
        <v>6</v>
      </c>
      <c r="F30" s="101">
        <v>0</v>
      </c>
      <c r="G30" s="101">
        <v>3</v>
      </c>
      <c r="H30" s="101">
        <f t="shared" si="31"/>
        <v>3</v>
      </c>
      <c r="I30" s="101">
        <v>3</v>
      </c>
      <c r="J30" s="101">
        <v>3</v>
      </c>
      <c r="K30" s="101">
        <f t="shared" si="32"/>
        <v>6</v>
      </c>
      <c r="L30" s="94">
        <f t="shared" ref="L30:L32" si="35">SUM(C30+F30+I30)</f>
        <v>5</v>
      </c>
      <c r="M30" s="94">
        <f t="shared" si="29"/>
        <v>10</v>
      </c>
      <c r="N30" s="112">
        <f t="shared" si="33"/>
        <v>15</v>
      </c>
      <c r="O30" s="92"/>
      <c r="P30" s="111">
        <v>6</v>
      </c>
      <c r="Q30" s="101">
        <v>6</v>
      </c>
      <c r="R30" s="101">
        <f t="shared" si="34"/>
        <v>12</v>
      </c>
      <c r="S30" s="101">
        <v>5</v>
      </c>
      <c r="T30" s="101">
        <v>4</v>
      </c>
      <c r="U30" s="116">
        <f>+T30+S30</f>
        <v>9</v>
      </c>
    </row>
    <row r="31" spans="1:21" x14ac:dyDescent="0.25">
      <c r="B31" s="71" t="s">
        <v>59</v>
      </c>
      <c r="C31" s="111">
        <v>0</v>
      </c>
      <c r="D31" s="101">
        <v>6</v>
      </c>
      <c r="E31" s="101">
        <f t="shared" si="30"/>
        <v>6</v>
      </c>
      <c r="F31" s="101">
        <v>0</v>
      </c>
      <c r="G31" s="101">
        <v>10</v>
      </c>
      <c r="H31" s="101">
        <f t="shared" si="31"/>
        <v>10</v>
      </c>
      <c r="I31" s="101">
        <v>1</v>
      </c>
      <c r="J31" s="101">
        <v>9</v>
      </c>
      <c r="K31" s="101">
        <f t="shared" si="32"/>
        <v>10</v>
      </c>
      <c r="L31" s="94">
        <f t="shared" si="35"/>
        <v>1</v>
      </c>
      <c r="M31" s="94">
        <f t="shared" si="29"/>
        <v>25</v>
      </c>
      <c r="N31" s="112">
        <f t="shared" si="33"/>
        <v>26</v>
      </c>
      <c r="O31" s="92"/>
      <c r="P31" s="111">
        <v>1</v>
      </c>
      <c r="Q31" s="101">
        <v>7</v>
      </c>
      <c r="R31" s="101">
        <f t="shared" si="34"/>
        <v>8</v>
      </c>
      <c r="S31" s="101">
        <v>0</v>
      </c>
      <c r="T31" s="101">
        <v>1</v>
      </c>
      <c r="U31" s="116">
        <f>+T31+S31</f>
        <v>1</v>
      </c>
    </row>
    <row r="32" spans="1:21" x14ac:dyDescent="0.25">
      <c r="B32" s="71" t="s">
        <v>60</v>
      </c>
      <c r="C32" s="111">
        <v>4</v>
      </c>
      <c r="D32" s="101">
        <v>9</v>
      </c>
      <c r="E32" s="101">
        <f t="shared" si="30"/>
        <v>13</v>
      </c>
      <c r="F32" s="101">
        <v>3</v>
      </c>
      <c r="G32" s="101">
        <v>6</v>
      </c>
      <c r="H32" s="101">
        <f t="shared" si="31"/>
        <v>9</v>
      </c>
      <c r="I32" s="101">
        <v>3</v>
      </c>
      <c r="J32" s="101">
        <v>4</v>
      </c>
      <c r="K32" s="101">
        <f t="shared" si="32"/>
        <v>7</v>
      </c>
      <c r="L32" s="94">
        <f t="shared" si="35"/>
        <v>10</v>
      </c>
      <c r="M32" s="94">
        <f t="shared" si="29"/>
        <v>19</v>
      </c>
      <c r="N32" s="112">
        <f t="shared" si="33"/>
        <v>29</v>
      </c>
      <c r="O32" s="92"/>
      <c r="P32" s="111">
        <v>4</v>
      </c>
      <c r="Q32" s="101">
        <v>5</v>
      </c>
      <c r="R32" s="101">
        <f t="shared" si="34"/>
        <v>9</v>
      </c>
      <c r="S32" s="101">
        <v>2</v>
      </c>
      <c r="T32" s="101">
        <v>3</v>
      </c>
      <c r="U32" s="116">
        <f>+T32+S32</f>
        <v>5</v>
      </c>
    </row>
    <row r="33" spans="1:21" ht="15.75" thickBot="1" x14ac:dyDescent="0.3">
      <c r="C33" s="95"/>
      <c r="D33" s="113"/>
      <c r="E33" s="96"/>
      <c r="F33" s="95"/>
      <c r="G33" s="113"/>
      <c r="H33" s="96"/>
      <c r="I33" s="95"/>
      <c r="J33" s="113"/>
      <c r="K33" s="96"/>
      <c r="L33" s="95"/>
      <c r="M33" s="113"/>
      <c r="N33" s="96"/>
      <c r="O33" s="92"/>
      <c r="P33" s="95"/>
      <c r="Q33" s="113"/>
      <c r="R33" s="96"/>
      <c r="S33" s="95"/>
      <c r="T33" s="113"/>
      <c r="U33" s="96"/>
    </row>
    <row r="34" spans="1:21" x14ac:dyDescent="0.25">
      <c r="A34" s="86" t="s">
        <v>61</v>
      </c>
      <c r="B34" s="87"/>
      <c r="C34" s="88">
        <f>SUM(C35:C40)</f>
        <v>6</v>
      </c>
      <c r="D34" s="88">
        <f t="shared" ref="D34:K34" si="36">SUM(D35:D40)</f>
        <v>4</v>
      </c>
      <c r="E34" s="88">
        <f t="shared" si="36"/>
        <v>10</v>
      </c>
      <c r="F34" s="88">
        <f t="shared" si="36"/>
        <v>10</v>
      </c>
      <c r="G34" s="88">
        <f t="shared" si="36"/>
        <v>9</v>
      </c>
      <c r="H34" s="88">
        <f t="shared" si="36"/>
        <v>19</v>
      </c>
      <c r="I34" s="88">
        <f t="shared" si="36"/>
        <v>76</v>
      </c>
      <c r="J34" s="88">
        <f t="shared" si="36"/>
        <v>20</v>
      </c>
      <c r="K34" s="88">
        <f t="shared" si="36"/>
        <v>96</v>
      </c>
      <c r="L34" s="89">
        <f>SUM(C34+F34+I34)</f>
        <v>92</v>
      </c>
      <c r="M34" s="90">
        <f t="shared" ref="M34:N40" si="37">SUM(D34+G34+J34)</f>
        <v>33</v>
      </c>
      <c r="N34" s="91">
        <f t="shared" si="37"/>
        <v>125</v>
      </c>
      <c r="O34" s="92"/>
      <c r="P34" s="118">
        <f t="shared" ref="P34:T34" si="38">SUM(P35:P40)</f>
        <v>2</v>
      </c>
      <c r="Q34" s="103">
        <f t="shared" si="38"/>
        <v>2</v>
      </c>
      <c r="R34" s="103">
        <f>SUM(P34:Q34)</f>
        <v>4</v>
      </c>
      <c r="S34" s="103">
        <f t="shared" si="38"/>
        <v>5</v>
      </c>
      <c r="T34" s="103">
        <f t="shared" si="38"/>
        <v>2</v>
      </c>
      <c r="U34" s="119">
        <f>SUM(S34:T34)</f>
        <v>7</v>
      </c>
    </row>
    <row r="35" spans="1:21" ht="26.25" x14ac:dyDescent="0.25">
      <c r="B35" s="97" t="s">
        <v>62</v>
      </c>
      <c r="C35" s="111">
        <v>1</v>
      </c>
      <c r="D35" s="101">
        <v>0</v>
      </c>
      <c r="E35" s="101">
        <f t="shared" ref="E35:E40" si="39">SUM(D35+C35)</f>
        <v>1</v>
      </c>
      <c r="F35" s="101">
        <v>2</v>
      </c>
      <c r="G35" s="101">
        <v>1</v>
      </c>
      <c r="H35" s="101">
        <f t="shared" ref="H35:H40" si="40">+G35+F35</f>
        <v>3</v>
      </c>
      <c r="I35" s="101">
        <v>20</v>
      </c>
      <c r="J35" s="101">
        <v>3</v>
      </c>
      <c r="K35" s="101">
        <f t="shared" ref="K35:K40" si="41">+J35+I35</f>
        <v>23</v>
      </c>
      <c r="L35" s="94">
        <f>SUM(C35+F35+I35)</f>
        <v>23</v>
      </c>
      <c r="M35" s="94">
        <f t="shared" si="37"/>
        <v>4</v>
      </c>
      <c r="N35" s="112">
        <f t="shared" ref="N35:N40" si="42">+M35+L35</f>
        <v>27</v>
      </c>
      <c r="O35" s="92"/>
      <c r="P35" s="111">
        <v>0</v>
      </c>
      <c r="Q35" s="101">
        <v>0</v>
      </c>
      <c r="R35" s="101">
        <f t="shared" ref="R35:R40" si="43">+Q35+P35</f>
        <v>0</v>
      </c>
      <c r="S35" s="101">
        <v>2</v>
      </c>
      <c r="T35" s="101">
        <v>0</v>
      </c>
      <c r="U35" s="116">
        <f t="shared" ref="U35:U40" si="44">+T35+S35</f>
        <v>2</v>
      </c>
    </row>
    <row r="36" spans="1:21" x14ac:dyDescent="0.25">
      <c r="B36" s="71" t="s">
        <v>63</v>
      </c>
      <c r="C36" s="111">
        <v>0</v>
      </c>
      <c r="D36" s="101">
        <v>0</v>
      </c>
      <c r="E36" s="101">
        <f t="shared" si="39"/>
        <v>0</v>
      </c>
      <c r="F36" s="101">
        <v>2</v>
      </c>
      <c r="G36" s="101">
        <v>2</v>
      </c>
      <c r="H36" s="101">
        <f t="shared" si="40"/>
        <v>4</v>
      </c>
      <c r="I36" s="101">
        <v>5</v>
      </c>
      <c r="J36" s="101">
        <v>4</v>
      </c>
      <c r="K36" s="101">
        <f t="shared" si="41"/>
        <v>9</v>
      </c>
      <c r="L36" s="94">
        <f t="shared" ref="L36:L40" si="45">SUM(C36+F36+I36)</f>
        <v>7</v>
      </c>
      <c r="M36" s="94">
        <f t="shared" si="37"/>
        <v>6</v>
      </c>
      <c r="N36" s="112">
        <f t="shared" si="42"/>
        <v>13</v>
      </c>
      <c r="O36" s="92"/>
      <c r="P36" s="111">
        <v>0</v>
      </c>
      <c r="Q36" s="101">
        <v>0</v>
      </c>
      <c r="R36" s="101">
        <f t="shared" si="43"/>
        <v>0</v>
      </c>
      <c r="S36" s="101">
        <v>0</v>
      </c>
      <c r="T36" s="101">
        <v>0</v>
      </c>
      <c r="U36" s="116">
        <f t="shared" si="44"/>
        <v>0</v>
      </c>
    </row>
    <row r="37" spans="1:21" x14ac:dyDescent="0.25">
      <c r="B37" s="71" t="s">
        <v>64</v>
      </c>
      <c r="C37" s="111">
        <v>1</v>
      </c>
      <c r="D37" s="101">
        <v>3</v>
      </c>
      <c r="E37" s="101">
        <f t="shared" si="39"/>
        <v>4</v>
      </c>
      <c r="F37" s="101">
        <v>1</v>
      </c>
      <c r="G37" s="101">
        <v>3</v>
      </c>
      <c r="H37" s="101">
        <f t="shared" si="40"/>
        <v>4</v>
      </c>
      <c r="I37" s="101">
        <v>13</v>
      </c>
      <c r="J37" s="101">
        <v>9</v>
      </c>
      <c r="K37" s="101">
        <f t="shared" si="41"/>
        <v>22</v>
      </c>
      <c r="L37" s="94">
        <f t="shared" si="45"/>
        <v>15</v>
      </c>
      <c r="M37" s="94">
        <f t="shared" si="37"/>
        <v>15</v>
      </c>
      <c r="N37" s="112">
        <f t="shared" si="42"/>
        <v>30</v>
      </c>
      <c r="O37" s="92"/>
      <c r="P37" s="111">
        <v>2</v>
      </c>
      <c r="Q37" s="101">
        <v>1</v>
      </c>
      <c r="R37" s="101">
        <f t="shared" si="43"/>
        <v>3</v>
      </c>
      <c r="S37" s="101">
        <v>1</v>
      </c>
      <c r="T37" s="101">
        <v>2</v>
      </c>
      <c r="U37" s="116">
        <f t="shared" si="44"/>
        <v>3</v>
      </c>
    </row>
    <row r="38" spans="1:21" x14ac:dyDescent="0.25">
      <c r="B38" s="71" t="s">
        <v>65</v>
      </c>
      <c r="C38" s="111">
        <v>2</v>
      </c>
      <c r="D38" s="101">
        <v>0</v>
      </c>
      <c r="E38" s="101">
        <f t="shared" si="39"/>
        <v>2</v>
      </c>
      <c r="F38" s="101">
        <v>2</v>
      </c>
      <c r="G38" s="101">
        <v>1</v>
      </c>
      <c r="H38" s="101">
        <f t="shared" si="40"/>
        <v>3</v>
      </c>
      <c r="I38" s="101">
        <v>4</v>
      </c>
      <c r="J38" s="101">
        <v>1</v>
      </c>
      <c r="K38" s="101">
        <f t="shared" si="41"/>
        <v>5</v>
      </c>
      <c r="L38" s="94">
        <f t="shared" si="45"/>
        <v>8</v>
      </c>
      <c r="M38" s="94">
        <f t="shared" si="37"/>
        <v>2</v>
      </c>
      <c r="N38" s="112">
        <f t="shared" si="42"/>
        <v>10</v>
      </c>
      <c r="O38" s="92"/>
      <c r="P38" s="111">
        <v>0</v>
      </c>
      <c r="Q38" s="101">
        <v>0</v>
      </c>
      <c r="R38" s="101">
        <f t="shared" si="43"/>
        <v>0</v>
      </c>
      <c r="S38" s="101">
        <v>0</v>
      </c>
      <c r="T38" s="101">
        <v>0</v>
      </c>
      <c r="U38" s="116">
        <f t="shared" si="44"/>
        <v>0</v>
      </c>
    </row>
    <row r="39" spans="1:21" x14ac:dyDescent="0.25">
      <c r="B39" s="71" t="s">
        <v>66</v>
      </c>
      <c r="C39" s="111">
        <v>2</v>
      </c>
      <c r="D39" s="101">
        <v>0</v>
      </c>
      <c r="E39" s="101">
        <f t="shared" si="39"/>
        <v>2</v>
      </c>
      <c r="F39" s="101">
        <v>2</v>
      </c>
      <c r="G39" s="101">
        <v>1</v>
      </c>
      <c r="H39" s="101">
        <f t="shared" si="40"/>
        <v>3</v>
      </c>
      <c r="I39" s="101">
        <v>29</v>
      </c>
      <c r="J39" s="101">
        <v>2</v>
      </c>
      <c r="K39" s="101">
        <f t="shared" si="41"/>
        <v>31</v>
      </c>
      <c r="L39" s="94">
        <f t="shared" si="45"/>
        <v>33</v>
      </c>
      <c r="M39" s="94">
        <f t="shared" si="37"/>
        <v>3</v>
      </c>
      <c r="N39" s="112">
        <f t="shared" si="42"/>
        <v>36</v>
      </c>
      <c r="O39" s="92"/>
      <c r="P39" s="111">
        <v>0</v>
      </c>
      <c r="Q39" s="101">
        <v>1</v>
      </c>
      <c r="R39" s="101">
        <f t="shared" si="43"/>
        <v>1</v>
      </c>
      <c r="S39" s="101">
        <v>2</v>
      </c>
      <c r="T39" s="101">
        <v>0</v>
      </c>
      <c r="U39" s="116">
        <f t="shared" si="44"/>
        <v>2</v>
      </c>
    </row>
    <row r="40" spans="1:21" x14ac:dyDescent="0.25">
      <c r="B40" s="71" t="s">
        <v>67</v>
      </c>
      <c r="C40" s="111">
        <v>0</v>
      </c>
      <c r="D40" s="101">
        <v>1</v>
      </c>
      <c r="E40" s="101">
        <f t="shared" si="39"/>
        <v>1</v>
      </c>
      <c r="F40" s="101">
        <v>1</v>
      </c>
      <c r="G40" s="101">
        <v>1</v>
      </c>
      <c r="H40" s="101">
        <f t="shared" si="40"/>
        <v>2</v>
      </c>
      <c r="I40" s="101">
        <v>5</v>
      </c>
      <c r="J40" s="101">
        <v>1</v>
      </c>
      <c r="K40" s="101">
        <f t="shared" si="41"/>
        <v>6</v>
      </c>
      <c r="L40" s="94">
        <f t="shared" si="45"/>
        <v>6</v>
      </c>
      <c r="M40" s="94">
        <f t="shared" si="37"/>
        <v>3</v>
      </c>
      <c r="N40" s="112">
        <f t="shared" si="42"/>
        <v>9</v>
      </c>
      <c r="O40" s="92"/>
      <c r="P40" s="111">
        <v>0</v>
      </c>
      <c r="Q40" s="101">
        <v>0</v>
      </c>
      <c r="R40" s="101">
        <f t="shared" si="43"/>
        <v>0</v>
      </c>
      <c r="S40" s="101">
        <v>0</v>
      </c>
      <c r="T40" s="101">
        <v>0</v>
      </c>
      <c r="U40" s="116">
        <f t="shared" si="44"/>
        <v>0</v>
      </c>
    </row>
    <row r="41" spans="1:21" x14ac:dyDescent="0.25">
      <c r="C41" s="95"/>
      <c r="D41" s="113"/>
      <c r="E41" s="96"/>
      <c r="F41" s="95"/>
      <c r="G41" s="113"/>
      <c r="H41" s="96"/>
      <c r="I41" s="95"/>
      <c r="J41" s="113"/>
      <c r="K41" s="96"/>
      <c r="L41" s="95"/>
      <c r="M41" s="113"/>
      <c r="N41" s="96"/>
      <c r="O41" s="92"/>
      <c r="P41" s="95"/>
      <c r="Q41" s="113"/>
      <c r="R41" s="96"/>
      <c r="S41" s="95"/>
      <c r="T41" s="113"/>
      <c r="U41" s="96"/>
    </row>
    <row r="42" spans="1:21" ht="15.75" thickBot="1" x14ac:dyDescent="0.3">
      <c r="C42" s="95"/>
      <c r="D42" s="113"/>
      <c r="E42" s="96"/>
      <c r="F42" s="95"/>
      <c r="G42" s="113"/>
      <c r="H42" s="96"/>
      <c r="I42" s="95"/>
      <c r="J42" s="113"/>
      <c r="K42" s="96"/>
      <c r="L42" s="95"/>
      <c r="M42" s="113"/>
      <c r="N42" s="96"/>
      <c r="O42" s="92"/>
      <c r="P42" s="95"/>
      <c r="Q42" s="113"/>
      <c r="R42" s="96"/>
      <c r="S42" s="95"/>
      <c r="T42" s="113"/>
      <c r="U42" s="96"/>
    </row>
    <row r="43" spans="1:21" ht="19.5" thickBot="1" x14ac:dyDescent="0.35">
      <c r="A43" s="98"/>
      <c r="B43" s="99" t="s">
        <v>68</v>
      </c>
      <c r="C43" s="105">
        <f t="shared" ref="C43:K43" si="46">SUM(C34+C28+C22+C14+C6)</f>
        <v>61</v>
      </c>
      <c r="D43" s="105">
        <f t="shared" si="46"/>
        <v>92</v>
      </c>
      <c r="E43" s="105">
        <f t="shared" si="46"/>
        <v>153</v>
      </c>
      <c r="F43" s="105">
        <f t="shared" si="46"/>
        <v>46</v>
      </c>
      <c r="G43" s="105">
        <f t="shared" si="46"/>
        <v>77</v>
      </c>
      <c r="H43" s="105">
        <f t="shared" si="46"/>
        <v>123</v>
      </c>
      <c r="I43" s="105">
        <f t="shared" si="46"/>
        <v>224</v>
      </c>
      <c r="J43" s="105">
        <f t="shared" si="46"/>
        <v>131</v>
      </c>
      <c r="K43" s="105">
        <f t="shared" si="46"/>
        <v>355</v>
      </c>
      <c r="L43" s="105">
        <f>SUM(L6+L14+L22+L28+L34)</f>
        <v>331</v>
      </c>
      <c r="M43" s="106">
        <f>SUM(M6+M14+M22+M28+M34)</f>
        <v>300</v>
      </c>
      <c r="N43" s="107">
        <f>SUM(N6+N14+N22+N28+N34)</f>
        <v>631</v>
      </c>
      <c r="O43" s="104"/>
      <c r="P43" s="105">
        <f t="shared" ref="P43:U43" si="47">SUM(P6+P14+P22+P28+P34)</f>
        <v>23</v>
      </c>
      <c r="Q43" s="106">
        <f t="shared" si="47"/>
        <v>42</v>
      </c>
      <c r="R43" s="107">
        <f t="shared" si="47"/>
        <v>65</v>
      </c>
      <c r="S43" s="106">
        <f t="shared" si="47"/>
        <v>37</v>
      </c>
      <c r="T43" s="106">
        <f t="shared" si="47"/>
        <v>50</v>
      </c>
      <c r="U43" s="107">
        <f t="shared" si="47"/>
        <v>87</v>
      </c>
    </row>
    <row r="46" spans="1:21" x14ac:dyDescent="0.25">
      <c r="B46" s="100" t="s">
        <v>69</v>
      </c>
    </row>
  </sheetData>
  <mergeCells count="6">
    <mergeCell ref="S3:U3"/>
    <mergeCell ref="C3:E3"/>
    <mergeCell ref="F3:H3"/>
    <mergeCell ref="I3:K3"/>
    <mergeCell ref="L3:N3"/>
    <mergeCell ref="P3:R3"/>
  </mergeCells>
  <pageMargins left="0.7" right="0.7" top="0.75" bottom="0.75" header="0.3" footer="0.3"/>
  <ignoredErrors>
    <ignoredError sqref="R6:R43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yfirlit 2021</vt:lpstr>
      <vt:lpstr>kennarar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Dagmar Steinsson</dc:creator>
  <cp:lastModifiedBy>Sverrir Guðmundsson - HI</cp:lastModifiedBy>
  <dcterms:created xsi:type="dcterms:W3CDTF">2022-08-19T14:21:23Z</dcterms:created>
  <dcterms:modified xsi:type="dcterms:W3CDTF">2022-08-25T08:24:50Z</dcterms:modified>
</cp:coreProperties>
</file>